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ПКРУ+БР" sheetId="4" r:id="rId1"/>
    <sheet name="ПКРУ+БР+БР" sheetId="6" r:id="rId2"/>
    <sheet name="Лист1" sheetId="7" r:id="rId3"/>
  </sheets>
  <definedNames>
    <definedName name="AWG">'ПКРУ+БР'!$A$20:$C$36</definedName>
    <definedName name="выбор">'ПКРУ+БР'!$J$5</definedName>
  </definedNames>
  <calcPr calcId="145621"/>
</workbook>
</file>

<file path=xl/calcChain.xml><?xml version="1.0" encoding="utf-8"?>
<calcChain xmlns="http://schemas.openxmlformats.org/spreadsheetml/2006/main">
  <c r="N18" i="4" l="1"/>
  <c r="P2" i="6"/>
  <c r="Q2" i="4"/>
  <c r="J18" i="4"/>
  <c r="J19" i="4" l="1"/>
  <c r="Q19" i="4"/>
  <c r="P19" i="4"/>
  <c r="O19" i="4"/>
  <c r="N19" i="4"/>
  <c r="M19" i="4"/>
  <c r="C15" i="6" l="1"/>
  <c r="I5" i="6"/>
  <c r="C16" i="4"/>
  <c r="I5" i="4"/>
  <c r="R16" i="4"/>
  <c r="O3" i="4" s="1"/>
  <c r="Q14" i="6" l="1"/>
  <c r="K15" i="6"/>
  <c r="L15" i="6"/>
  <c r="M15" i="6"/>
  <c r="N15" i="6"/>
  <c r="O15" i="6"/>
  <c r="P15" i="6"/>
  <c r="Q32" i="6"/>
  <c r="Q31" i="6"/>
  <c r="J13" i="6" s="1"/>
  <c r="J15" i="6" s="1"/>
  <c r="J16" i="6" s="1"/>
  <c r="Q18" i="4"/>
  <c r="P18" i="4"/>
  <c r="O18" i="4"/>
  <c r="M18" i="4"/>
  <c r="L18" i="4"/>
  <c r="L19" i="4" s="1"/>
  <c r="R17" i="4"/>
  <c r="K16" i="6" l="1"/>
  <c r="K17" i="6" s="1"/>
  <c r="L16" i="6"/>
  <c r="L17" i="6" s="1"/>
  <c r="M16" i="6"/>
  <c r="M17" i="6" s="1"/>
  <c r="N16" i="6"/>
  <c r="N17" i="6" s="1"/>
  <c r="O16" i="6"/>
  <c r="O17" i="6" s="1"/>
  <c r="P16" i="6"/>
  <c r="P17" i="6" s="1"/>
  <c r="Q20" i="4"/>
  <c r="Q13" i="6"/>
  <c r="N3" i="6" s="1"/>
  <c r="L20" i="4"/>
  <c r="P20" i="4"/>
  <c r="O20" i="4"/>
  <c r="N20" i="4"/>
  <c r="M20" i="4"/>
  <c r="J20" i="4"/>
  <c r="R18" i="4"/>
  <c r="Q15" i="6" l="1"/>
  <c r="J17" i="6"/>
  <c r="O33" i="6" s="1"/>
  <c r="O34" i="6" s="1"/>
  <c r="O35" i="6" l="1"/>
  <c r="J33" i="6"/>
  <c r="L33" i="6"/>
  <c r="L34" i="6" s="1"/>
  <c r="N33" i="6"/>
  <c r="N34" i="6" s="1"/>
  <c r="P33" i="6"/>
  <c r="P34" i="6" s="1"/>
  <c r="K33" i="6"/>
  <c r="K34" i="6" s="1"/>
  <c r="M33" i="6"/>
  <c r="M34" i="6" s="1"/>
  <c r="J34" i="6" l="1"/>
  <c r="J35" i="6" s="1"/>
  <c r="P35" i="6"/>
  <c r="L35" i="6"/>
  <c r="M35" i="6"/>
  <c r="K35" i="6"/>
  <c r="N35" i="6"/>
  <c r="Q33" i="6"/>
</calcChain>
</file>

<file path=xl/sharedStrings.xml><?xml version="1.0" encoding="utf-8"?>
<sst xmlns="http://schemas.openxmlformats.org/spreadsheetml/2006/main" count="84" uniqueCount="51">
  <si>
    <t>L, м.</t>
  </si>
  <si>
    <t>Удельное сопротивление, Ом/м</t>
  </si>
  <si>
    <t>Всего</t>
  </si>
  <si>
    <t>БР-05 (4 порта)</t>
  </si>
  <si>
    <t>БР-08 (7 портов)</t>
  </si>
  <si>
    <t>Длина линии, м.</t>
  </si>
  <si>
    <t>Медный кабель</t>
  </si>
  <si>
    <t>Напряжение на выходе</t>
  </si>
  <si>
    <t>Длина линии</t>
  </si>
  <si>
    <t>Сечение кабеля</t>
  </si>
  <si>
    <t>AWG</t>
  </si>
  <si>
    <t>Нагрузка, Вт.</t>
  </si>
  <si>
    <t>Ток, А.</t>
  </si>
  <si>
    <t>Падение напряжения, %</t>
  </si>
  <si>
    <t>Напряжение в нагрузке, В.</t>
  </si>
  <si>
    <t>Диаметр, мм</t>
  </si>
  <si>
    <r>
      <t>Сечение, мм</t>
    </r>
    <r>
      <rPr>
        <vertAlign val="superscript"/>
        <sz val="8.5"/>
        <color rgb="FF000000"/>
        <rFont val="Arial"/>
        <family val="2"/>
        <charset val="204"/>
      </rPr>
      <t>2</t>
    </r>
  </si>
  <si>
    <t>Удельное сопр. Ом/м</t>
  </si>
  <si>
    <t xml:space="preserve"> </t>
  </si>
  <si>
    <t>Справочные данные кабеля "витая пара"</t>
  </si>
  <si>
    <t>ПКРУ-08/ххх, (45-56) В.</t>
  </si>
  <si>
    <r>
      <t>мм</t>
    </r>
    <r>
      <rPr>
        <sz val="11"/>
        <color theme="1"/>
        <rFont val="Calibri"/>
        <family val="2"/>
        <charset val="204"/>
      </rPr>
      <t>²</t>
    </r>
  </si>
  <si>
    <t>www.petrum.ru</t>
  </si>
  <si>
    <r>
      <t>мм</t>
    </r>
    <r>
      <rPr>
        <sz val="10"/>
        <color theme="1"/>
        <rFont val="Calibri"/>
        <family val="2"/>
        <charset val="204"/>
      </rPr>
      <t>²</t>
    </r>
  </si>
  <si>
    <t>ПКРУ-08/ххх, (В.)</t>
  </si>
  <si>
    <t>от ПКРУ до БР, (м.)</t>
  </si>
  <si>
    <t>Длина линии от БР, м.</t>
  </si>
  <si>
    <t>Калькулятор для расчета оборудования РоЕ</t>
  </si>
  <si>
    <t>I=P/U</t>
  </si>
  <si>
    <t>r</t>
  </si>
  <si>
    <t>L</t>
  </si>
  <si>
    <t>S</t>
  </si>
  <si>
    <t>I</t>
  </si>
  <si>
    <t>удельное сопротивление</t>
  </si>
  <si>
    <t>длина линии</t>
  </si>
  <si>
    <t>сечение кабеля</t>
  </si>
  <si>
    <t>ток нагрузки</t>
  </si>
  <si>
    <t>М1</t>
  </si>
  <si>
    <t>М1.2</t>
  </si>
  <si>
    <t>выберете модель БР</t>
  </si>
  <si>
    <t>(r*(L1+L2)/(S*4))*I</t>
  </si>
  <si>
    <t>потери:</t>
  </si>
  <si>
    <t>P</t>
  </si>
  <si>
    <t>U</t>
  </si>
  <si>
    <t>мощность</t>
  </si>
  <si>
    <t>напряжение</t>
  </si>
  <si>
    <t>Формулы для расчета:</t>
  </si>
  <si>
    <t>В обозначении кабеля, например: UTP4x2x0,5</t>
  </si>
  <si>
    <t>0,5 это диаметр жилы, а не сечение</t>
  </si>
  <si>
    <t xml:space="preserve">         В обозначении кабеля, например: UTP4x2x0,5</t>
  </si>
  <si>
    <t xml:space="preserve">         0,5 это диаметр жилы, а не сечение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</si>
</sst>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.5"/>
      <color rgb="FF000000"/>
      <name val="Arial"/>
      <family val="2"/>
      <charset val="204"/>
    </font>
    <font>
      <vertAlign val="superscript"/>
      <sz val="8.5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8" tint="0.3999755851924192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0" fillId="4" borderId="0" xfId="0" applyFill="1" applyBorder="1"/>
    <xf numFmtId="0" fontId="0" fillId="6" borderId="0" xfId="0" applyFill="1"/>
    <xf numFmtId="0" fontId="10" fillId="6" borderId="0" xfId="2" applyFill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0" fillId="6" borderId="0" xfId="0" applyFill="1" applyBorder="1" applyAlignment="1">
      <alignment horizontal="right" vertical="center"/>
    </xf>
    <xf numFmtId="0" fontId="1" fillId="6" borderId="1" xfId="1" applyFill="1" applyAlignment="1">
      <alignment horizontal="center" vertical="center"/>
    </xf>
    <xf numFmtId="2" fontId="1" fillId="6" borderId="1" xfId="1" applyNumberFormat="1" applyFill="1" applyAlignment="1">
      <alignment horizontal="center" vertical="center"/>
    </xf>
    <xf numFmtId="2" fontId="2" fillId="6" borderId="13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8" fillId="6" borderId="0" xfId="0" applyFont="1" applyFill="1"/>
    <xf numFmtId="0" fontId="0" fillId="4" borderId="6" xfId="0" applyFill="1" applyBorder="1"/>
    <xf numFmtId="0" fontId="0" fillId="4" borderId="13" xfId="0" applyFill="1" applyBorder="1"/>
    <xf numFmtId="0" fontId="0" fillId="4" borderId="7" xfId="0" applyFill="1" applyBorder="1"/>
    <xf numFmtId="2" fontId="1" fillId="7" borderId="1" xfId="1" applyNumberFormat="1" applyFill="1" applyAlignment="1">
      <alignment horizontal="center" vertical="center"/>
    </xf>
    <xf numFmtId="0" fontId="1" fillId="7" borderId="1" xfId="1" applyFill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4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13" fillId="6" borderId="0" xfId="0" applyFont="1" applyFill="1"/>
    <xf numFmtId="0" fontId="0" fillId="7" borderId="3" xfId="0" applyFont="1" applyFill="1" applyBorder="1" applyAlignment="1">
      <alignment horizontal="left" vertical="center"/>
    </xf>
    <xf numFmtId="0" fontId="0" fillId="7" borderId="4" xfId="0" applyFont="1" applyFill="1" applyBorder="1" applyAlignment="1">
      <alignment horizontal="right" vertical="center"/>
    </xf>
    <xf numFmtId="0" fontId="0" fillId="7" borderId="5" xfId="0" applyFont="1" applyFill="1" applyBorder="1" applyAlignment="1">
      <alignment horizontal="right" vertical="center"/>
    </xf>
    <xf numFmtId="0" fontId="0" fillId="6" borderId="3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horizontal="right" vertical="center"/>
    </xf>
    <xf numFmtId="0" fontId="0" fillId="6" borderId="0" xfId="0" applyFill="1" applyProtection="1">
      <protection locked="0"/>
    </xf>
    <xf numFmtId="0" fontId="10" fillId="6" borderId="0" xfId="2" applyFill="1" applyProtection="1"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6" borderId="0" xfId="0" applyFill="1" applyProtection="1"/>
    <xf numFmtId="0" fontId="10" fillId="6" borderId="0" xfId="2" applyFill="1" applyProtection="1"/>
    <xf numFmtId="0" fontId="0" fillId="0" borderId="2" xfId="0" applyFill="1" applyBorder="1" applyProtection="1">
      <protection locked="0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left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/>
    </xf>
    <xf numFmtId="0" fontId="15" fillId="6" borderId="0" xfId="0" applyFont="1" applyFill="1" applyBorder="1" applyAlignment="1">
      <alignment horizontal="center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6" fillId="9" borderId="16" xfId="0" applyFont="1" applyFill="1" applyBorder="1" applyAlignment="1" applyProtection="1">
      <alignment horizontal="center" vertical="center" wrapText="1"/>
      <protection locked="0"/>
    </xf>
    <xf numFmtId="0" fontId="4" fillId="9" borderId="14" xfId="0" applyFont="1" applyFill="1" applyBorder="1" applyAlignment="1" applyProtection="1">
      <alignment horizontal="center" vertical="center" wrapText="1"/>
      <protection locked="0"/>
    </xf>
    <xf numFmtId="0" fontId="4" fillId="9" borderId="15" xfId="0" applyFont="1" applyFill="1" applyBorder="1" applyAlignment="1" applyProtection="1">
      <alignment horizontal="center" vertical="center" wrapText="1"/>
      <protection locked="0"/>
    </xf>
    <xf numFmtId="0" fontId="6" fillId="9" borderId="2" xfId="0" applyFont="1" applyFill="1" applyBorder="1" applyAlignment="1" applyProtection="1">
      <alignment horizontal="center" vertical="center" wrapText="1"/>
      <protection locked="0"/>
    </xf>
    <xf numFmtId="0" fontId="4" fillId="9" borderId="17" xfId="0" applyFont="1" applyFill="1" applyBorder="1" applyAlignment="1" applyProtection="1">
      <alignment horizontal="center" vertical="center" wrapText="1"/>
      <protection locked="0"/>
    </xf>
    <xf numFmtId="0" fontId="6" fillId="9" borderId="12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right"/>
    </xf>
    <xf numFmtId="0" fontId="14" fillId="6" borderId="0" xfId="0" applyFont="1" applyFill="1" applyAlignment="1">
      <alignment horizontal="center"/>
    </xf>
    <xf numFmtId="0" fontId="3" fillId="7" borderId="13" xfId="0" applyFont="1" applyFill="1" applyBorder="1"/>
    <xf numFmtId="0" fontId="3" fillId="7" borderId="7" xfId="0" applyFont="1" applyFill="1" applyBorder="1"/>
    <xf numFmtId="0" fontId="11" fillId="7" borderId="13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9" fillId="6" borderId="0" xfId="0" applyFont="1" applyFill="1" applyAlignment="1">
      <alignment horizontal="center" wrapText="1"/>
    </xf>
    <xf numFmtId="2" fontId="1" fillId="7" borderId="20" xfId="1" applyNumberFormat="1" applyFill="1" applyBorder="1" applyAlignment="1">
      <alignment horizontal="center" vertical="center"/>
    </xf>
    <xf numFmtId="2" fontId="1" fillId="7" borderId="21" xfId="1" applyNumberFormat="1" applyFill="1" applyBorder="1" applyAlignment="1">
      <alignment horizontal="center" vertical="center"/>
    </xf>
    <xf numFmtId="2" fontId="1" fillId="7" borderId="22" xfId="1" applyNumberFormat="1" applyFill="1" applyBorder="1" applyAlignment="1">
      <alignment horizontal="center" vertical="center"/>
    </xf>
    <xf numFmtId="2" fontId="1" fillId="7" borderId="23" xfId="1" applyNumberFormat="1" applyFill="1" applyBorder="1" applyAlignment="1">
      <alignment horizontal="center" vertical="center"/>
    </xf>
    <xf numFmtId="2" fontId="1" fillId="6" borderId="22" xfId="1" applyNumberFormat="1" applyFill="1" applyBorder="1" applyAlignment="1">
      <alignment horizontal="center" vertical="center"/>
    </xf>
    <xf numFmtId="2" fontId="1" fillId="6" borderId="23" xfId="1" applyNumberFormat="1" applyFill="1" applyBorder="1" applyAlignment="1">
      <alignment horizontal="center" vertical="center"/>
    </xf>
    <xf numFmtId="0" fontId="0" fillId="8" borderId="3" xfId="0" applyFill="1" applyBorder="1" applyAlignment="1" applyProtection="1">
      <alignment horizontal="center" vertical="center"/>
    </xf>
    <xf numFmtId="0" fontId="0" fillId="8" borderId="5" xfId="0" applyFill="1" applyBorder="1" applyAlignment="1" applyProtection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6" fillId="6" borderId="0" xfId="0" applyFont="1" applyFill="1"/>
    <xf numFmtId="0" fontId="16" fillId="6" borderId="0" xfId="0" applyFont="1" applyFill="1" applyAlignment="1">
      <alignment horizontal="left"/>
    </xf>
  </cellXfs>
  <cellStyles count="3">
    <cellStyle name="Вывод" xfId="1" builtinId="21"/>
    <cellStyle name="Гиперссылка" xfId="2" builtinId="8"/>
    <cellStyle name="Обычный" xfId="0" builtinId="0"/>
  </cellStyles>
  <dxfs count="1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6</xdr:row>
      <xdr:rowOff>112040</xdr:rowOff>
    </xdr:from>
    <xdr:to>
      <xdr:col>3</xdr:col>
      <xdr:colOff>388802</xdr:colOff>
      <xdr:row>11</xdr:row>
      <xdr:rowOff>116562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1255040"/>
          <a:ext cx="1969953" cy="957022"/>
        </a:xfrm>
        <a:prstGeom prst="rect">
          <a:avLst/>
        </a:prstGeom>
      </xdr:spPr>
    </xdr:pic>
    <xdr:clientData/>
  </xdr:twoCellAnchor>
  <xdr:twoCellAnchor editAs="oneCell">
    <xdr:from>
      <xdr:col>11</xdr:col>
      <xdr:colOff>561974</xdr:colOff>
      <xdr:row>2</xdr:row>
      <xdr:rowOff>152581</xdr:rowOff>
    </xdr:from>
    <xdr:to>
      <xdr:col>13</xdr:col>
      <xdr:colOff>329590</xdr:colOff>
      <xdr:row>6</xdr:row>
      <xdr:rowOff>104775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4" y="914581"/>
          <a:ext cx="986816" cy="714194"/>
        </a:xfrm>
        <a:prstGeom prst="rect">
          <a:avLst/>
        </a:prstGeom>
      </xdr:spPr>
    </xdr:pic>
    <xdr:clientData/>
  </xdr:twoCellAnchor>
  <xdr:twoCellAnchor>
    <xdr:from>
      <xdr:col>11</xdr:col>
      <xdr:colOff>314325</xdr:colOff>
      <xdr:row>6</xdr:row>
      <xdr:rowOff>95249</xdr:rowOff>
    </xdr:from>
    <xdr:to>
      <xdr:col>12</xdr:col>
      <xdr:colOff>276225</xdr:colOff>
      <xdr:row>12</xdr:row>
      <xdr:rowOff>276224</xdr:rowOff>
    </xdr:to>
    <xdr:sp macro="" textlink="">
      <xdr:nvSpPr>
        <xdr:cNvPr id="5" name="Полилиния 4"/>
        <xdr:cNvSpPr/>
      </xdr:nvSpPr>
      <xdr:spPr>
        <a:xfrm>
          <a:off x="6429375" y="1619249"/>
          <a:ext cx="571500" cy="1323975"/>
        </a:xfrm>
        <a:custGeom>
          <a:avLst/>
          <a:gdLst>
            <a:gd name="connsiteX0" fmla="*/ 571500 w 571500"/>
            <a:gd name="connsiteY0" fmla="*/ 0 h 1219200"/>
            <a:gd name="connsiteX1" fmla="*/ 0 w 571500"/>
            <a:gd name="connsiteY1" fmla="*/ 1219200 h 1219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1500" h="1219200">
              <a:moveTo>
                <a:pt x="571500" y="0"/>
              </a:moveTo>
              <a:lnTo>
                <a:pt x="0" y="12192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323850</xdr:colOff>
      <xdr:row>6</xdr:row>
      <xdr:rowOff>76200</xdr:rowOff>
    </xdr:from>
    <xdr:to>
      <xdr:col>12</xdr:col>
      <xdr:colOff>369569</xdr:colOff>
      <xdr:row>12</xdr:row>
      <xdr:rowOff>304800</xdr:rowOff>
    </xdr:to>
    <xdr:sp macro="" textlink="">
      <xdr:nvSpPr>
        <xdr:cNvPr id="6" name="Полилиния 5"/>
        <xdr:cNvSpPr/>
      </xdr:nvSpPr>
      <xdr:spPr>
        <a:xfrm>
          <a:off x="7048500" y="1600200"/>
          <a:ext cx="45719" cy="1371600"/>
        </a:xfrm>
        <a:custGeom>
          <a:avLst/>
          <a:gdLst>
            <a:gd name="connsiteX0" fmla="*/ 28575 w 28575"/>
            <a:gd name="connsiteY0" fmla="*/ 0 h 1247775"/>
            <a:gd name="connsiteX1" fmla="*/ 0 w 28575"/>
            <a:gd name="connsiteY1" fmla="*/ 1247775 h 1247775"/>
            <a:gd name="connsiteX2" fmla="*/ 0 w 28575"/>
            <a:gd name="connsiteY2" fmla="*/ 1247775 h 1247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575" h="1247775">
              <a:moveTo>
                <a:pt x="28575" y="0"/>
              </a:moveTo>
              <a:lnTo>
                <a:pt x="0" y="1247775"/>
              </a:lnTo>
              <a:lnTo>
                <a:pt x="0" y="124777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504825</xdr:colOff>
      <xdr:row>6</xdr:row>
      <xdr:rowOff>85725</xdr:rowOff>
    </xdr:from>
    <xdr:to>
      <xdr:col>13</xdr:col>
      <xdr:colOff>247650</xdr:colOff>
      <xdr:row>13</xdr:row>
      <xdr:rowOff>0</xdr:rowOff>
    </xdr:to>
    <xdr:sp macro="" textlink="">
      <xdr:nvSpPr>
        <xdr:cNvPr id="7" name="Полилиния 6"/>
        <xdr:cNvSpPr/>
      </xdr:nvSpPr>
      <xdr:spPr>
        <a:xfrm>
          <a:off x="7277100" y="1609725"/>
          <a:ext cx="352425" cy="1247775"/>
        </a:xfrm>
        <a:custGeom>
          <a:avLst/>
          <a:gdLst>
            <a:gd name="connsiteX0" fmla="*/ 0 w 352425"/>
            <a:gd name="connsiteY0" fmla="*/ 0 h 1266825"/>
            <a:gd name="connsiteX1" fmla="*/ 352425 w 352425"/>
            <a:gd name="connsiteY1" fmla="*/ 1266825 h 1266825"/>
            <a:gd name="connsiteX2" fmla="*/ 352425 w 352425"/>
            <a:gd name="connsiteY2" fmla="*/ 1266825 h 1266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52425" h="1266825">
              <a:moveTo>
                <a:pt x="0" y="0"/>
              </a:moveTo>
              <a:lnTo>
                <a:pt x="352425" y="1266825"/>
              </a:lnTo>
              <a:lnTo>
                <a:pt x="352425" y="126682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247650</xdr:colOff>
      <xdr:row>6</xdr:row>
      <xdr:rowOff>95250</xdr:rowOff>
    </xdr:from>
    <xdr:to>
      <xdr:col>12</xdr:col>
      <xdr:colOff>190500</xdr:colOff>
      <xdr:row>12</xdr:row>
      <xdr:rowOff>285750</xdr:rowOff>
    </xdr:to>
    <xdr:sp macro="" textlink="">
      <xdr:nvSpPr>
        <xdr:cNvPr id="8" name="Полилиния 7"/>
        <xdr:cNvSpPr/>
      </xdr:nvSpPr>
      <xdr:spPr>
        <a:xfrm>
          <a:off x="5715000" y="1619250"/>
          <a:ext cx="1200150" cy="1333500"/>
        </a:xfrm>
        <a:custGeom>
          <a:avLst/>
          <a:gdLst>
            <a:gd name="connsiteX0" fmla="*/ 1162050 w 1162050"/>
            <a:gd name="connsiteY0" fmla="*/ 0 h 1219200"/>
            <a:gd name="connsiteX1" fmla="*/ 0 w 1162050"/>
            <a:gd name="connsiteY1" fmla="*/ 1219200 h 1219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2050" h="1219200">
              <a:moveTo>
                <a:pt x="1162050" y="0"/>
              </a:moveTo>
              <a:lnTo>
                <a:pt x="0" y="12192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590550</xdr:colOff>
      <xdr:row>6</xdr:row>
      <xdr:rowOff>85725</xdr:rowOff>
    </xdr:from>
    <xdr:to>
      <xdr:col>14</xdr:col>
      <xdr:colOff>276225</xdr:colOff>
      <xdr:row>12</xdr:row>
      <xdr:rowOff>314325</xdr:rowOff>
    </xdr:to>
    <xdr:sp macro="" textlink="">
      <xdr:nvSpPr>
        <xdr:cNvPr id="9" name="Полилиния 8"/>
        <xdr:cNvSpPr/>
      </xdr:nvSpPr>
      <xdr:spPr>
        <a:xfrm>
          <a:off x="7315200" y="1609725"/>
          <a:ext cx="904875" cy="1371600"/>
        </a:xfrm>
        <a:custGeom>
          <a:avLst/>
          <a:gdLst>
            <a:gd name="connsiteX0" fmla="*/ 0 w 904875"/>
            <a:gd name="connsiteY0" fmla="*/ 0 h 1238250"/>
            <a:gd name="connsiteX1" fmla="*/ 904875 w 904875"/>
            <a:gd name="connsiteY1" fmla="*/ 1238250 h 1238250"/>
            <a:gd name="connsiteX2" fmla="*/ 904875 w 904875"/>
            <a:gd name="connsiteY2" fmla="*/ 1238250 h 1238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04875" h="1238250">
              <a:moveTo>
                <a:pt x="0" y="0"/>
              </a:moveTo>
              <a:lnTo>
                <a:pt x="904875" y="1238250"/>
              </a:lnTo>
              <a:lnTo>
                <a:pt x="904875" y="123825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13</xdr:col>
      <xdr:colOff>66675</xdr:colOff>
      <xdr:row>6</xdr:row>
      <xdr:rowOff>85725</xdr:rowOff>
    </xdr:from>
    <xdr:to>
      <xdr:col>15</xdr:col>
      <xdr:colOff>314325</xdr:colOff>
      <xdr:row>13</xdr:row>
      <xdr:rowOff>0</xdr:rowOff>
    </xdr:to>
    <xdr:sp macro="" textlink="">
      <xdr:nvSpPr>
        <xdr:cNvPr id="10" name="Полилиния 9"/>
        <xdr:cNvSpPr/>
      </xdr:nvSpPr>
      <xdr:spPr>
        <a:xfrm>
          <a:off x="7448550" y="1609725"/>
          <a:ext cx="1466850" cy="1247775"/>
        </a:xfrm>
        <a:custGeom>
          <a:avLst/>
          <a:gdLst>
            <a:gd name="connsiteX0" fmla="*/ 0 w 1466850"/>
            <a:gd name="connsiteY0" fmla="*/ 0 h 1247775"/>
            <a:gd name="connsiteX1" fmla="*/ 1466850 w 1466850"/>
            <a:gd name="connsiteY1" fmla="*/ 1247775 h 1247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66850" h="1247775">
              <a:moveTo>
                <a:pt x="0" y="0"/>
              </a:moveTo>
              <a:lnTo>
                <a:pt x="1466850" y="124777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13</xdr:col>
      <xdr:colOff>152400</xdr:colOff>
      <xdr:row>6</xdr:row>
      <xdr:rowOff>76200</xdr:rowOff>
    </xdr:from>
    <xdr:to>
      <xdr:col>16</xdr:col>
      <xdr:colOff>342900</xdr:colOff>
      <xdr:row>12</xdr:row>
      <xdr:rowOff>314325</xdr:rowOff>
    </xdr:to>
    <xdr:sp macro="" textlink="">
      <xdr:nvSpPr>
        <xdr:cNvPr id="11" name="Полилиния 10"/>
        <xdr:cNvSpPr/>
      </xdr:nvSpPr>
      <xdr:spPr>
        <a:xfrm>
          <a:off x="7486650" y="1600200"/>
          <a:ext cx="2019300" cy="1381125"/>
        </a:xfrm>
        <a:custGeom>
          <a:avLst/>
          <a:gdLst>
            <a:gd name="connsiteX0" fmla="*/ 0 w 2019300"/>
            <a:gd name="connsiteY0" fmla="*/ 0 h 1228725"/>
            <a:gd name="connsiteX1" fmla="*/ 2019300 w 2019300"/>
            <a:gd name="connsiteY1" fmla="*/ 1228725 h 1228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019300" h="1228725">
              <a:moveTo>
                <a:pt x="0" y="0"/>
              </a:moveTo>
              <a:lnTo>
                <a:pt x="2019300" y="122872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9</xdr:col>
      <xdr:colOff>79087</xdr:colOff>
      <xdr:row>20</xdr:row>
      <xdr:rowOff>33336</xdr:rowOff>
    </xdr:from>
    <xdr:to>
      <xdr:col>10</xdr:col>
      <xdr:colOff>225713</xdr:colOff>
      <xdr:row>22</xdr:row>
      <xdr:rowOff>95249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6437" y="4357686"/>
          <a:ext cx="470476" cy="442913"/>
        </a:xfrm>
        <a:prstGeom prst="rect">
          <a:avLst/>
        </a:prstGeom>
      </xdr:spPr>
    </xdr:pic>
    <xdr:clientData/>
  </xdr:twoCellAnchor>
  <xdr:twoCellAnchor editAs="oneCell">
    <xdr:from>
      <xdr:col>11</xdr:col>
      <xdr:colOff>60037</xdr:colOff>
      <xdr:row>20</xdr:row>
      <xdr:rowOff>28575</xdr:rowOff>
    </xdr:from>
    <xdr:to>
      <xdr:col>11</xdr:col>
      <xdr:colOff>530513</xdr:colOff>
      <xdr:row>22</xdr:row>
      <xdr:rowOff>90488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087" y="4352925"/>
          <a:ext cx="470476" cy="442913"/>
        </a:xfrm>
        <a:prstGeom prst="rect">
          <a:avLst/>
        </a:prstGeom>
      </xdr:spPr>
    </xdr:pic>
    <xdr:clientData/>
  </xdr:twoCellAnchor>
  <xdr:twoCellAnchor editAs="oneCell">
    <xdr:from>
      <xdr:col>12</xdr:col>
      <xdr:colOff>60037</xdr:colOff>
      <xdr:row>20</xdr:row>
      <xdr:rowOff>38100</xdr:rowOff>
    </xdr:from>
    <xdr:to>
      <xdr:col>12</xdr:col>
      <xdr:colOff>530513</xdr:colOff>
      <xdr:row>22</xdr:row>
      <xdr:rowOff>100013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4687" y="4362450"/>
          <a:ext cx="470476" cy="442913"/>
        </a:xfrm>
        <a:prstGeom prst="rect">
          <a:avLst/>
        </a:prstGeom>
      </xdr:spPr>
    </xdr:pic>
    <xdr:clientData/>
  </xdr:twoCellAnchor>
  <xdr:twoCellAnchor editAs="oneCell">
    <xdr:from>
      <xdr:col>13</xdr:col>
      <xdr:colOff>60037</xdr:colOff>
      <xdr:row>20</xdr:row>
      <xdr:rowOff>38100</xdr:rowOff>
    </xdr:from>
    <xdr:to>
      <xdr:col>13</xdr:col>
      <xdr:colOff>530513</xdr:colOff>
      <xdr:row>22</xdr:row>
      <xdr:rowOff>100013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4287" y="4362450"/>
          <a:ext cx="470476" cy="442913"/>
        </a:xfrm>
        <a:prstGeom prst="rect">
          <a:avLst/>
        </a:prstGeom>
      </xdr:spPr>
    </xdr:pic>
    <xdr:clientData/>
  </xdr:twoCellAnchor>
  <xdr:twoCellAnchor editAs="oneCell">
    <xdr:from>
      <xdr:col>14</xdr:col>
      <xdr:colOff>60037</xdr:colOff>
      <xdr:row>20</xdr:row>
      <xdr:rowOff>47625</xdr:rowOff>
    </xdr:from>
    <xdr:to>
      <xdr:col>14</xdr:col>
      <xdr:colOff>530513</xdr:colOff>
      <xdr:row>22</xdr:row>
      <xdr:rowOff>109538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3887" y="4371975"/>
          <a:ext cx="470476" cy="442913"/>
        </a:xfrm>
        <a:prstGeom prst="rect">
          <a:avLst/>
        </a:prstGeom>
      </xdr:spPr>
    </xdr:pic>
    <xdr:clientData/>
  </xdr:twoCellAnchor>
  <xdr:twoCellAnchor editAs="oneCell">
    <xdr:from>
      <xdr:col>15</xdr:col>
      <xdr:colOff>60037</xdr:colOff>
      <xdr:row>20</xdr:row>
      <xdr:rowOff>38100</xdr:rowOff>
    </xdr:from>
    <xdr:to>
      <xdr:col>15</xdr:col>
      <xdr:colOff>530513</xdr:colOff>
      <xdr:row>22</xdr:row>
      <xdr:rowOff>100013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3487" y="4362450"/>
          <a:ext cx="470476" cy="442913"/>
        </a:xfrm>
        <a:prstGeom prst="rect">
          <a:avLst/>
        </a:prstGeom>
      </xdr:spPr>
    </xdr:pic>
    <xdr:clientData/>
  </xdr:twoCellAnchor>
  <xdr:twoCellAnchor editAs="oneCell">
    <xdr:from>
      <xdr:col>16</xdr:col>
      <xdr:colOff>60037</xdr:colOff>
      <xdr:row>20</xdr:row>
      <xdr:rowOff>38100</xdr:rowOff>
    </xdr:from>
    <xdr:to>
      <xdr:col>16</xdr:col>
      <xdr:colOff>530513</xdr:colOff>
      <xdr:row>22</xdr:row>
      <xdr:rowOff>100013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3087" y="4362450"/>
          <a:ext cx="470476" cy="442913"/>
        </a:xfrm>
        <a:prstGeom prst="rect">
          <a:avLst/>
        </a:prstGeom>
      </xdr:spPr>
    </xdr:pic>
    <xdr:clientData/>
  </xdr:twoCellAnchor>
  <xdr:oneCellAnchor>
    <xdr:from>
      <xdr:col>4</xdr:col>
      <xdr:colOff>314325</xdr:colOff>
      <xdr:row>26</xdr:row>
      <xdr:rowOff>171450</xdr:rowOff>
    </xdr:from>
    <xdr:ext cx="3272143" cy="781240"/>
    <xdr:sp macro="" textlink="">
      <xdr:nvSpPr>
        <xdr:cNvPr id="26" name="TextBox 25"/>
        <xdr:cNvSpPr txBox="1"/>
      </xdr:nvSpPr>
      <xdr:spPr>
        <a:xfrm>
          <a:off x="2857500" y="5638800"/>
          <a:ext cx="3272143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ru-RU" sz="1100" b="1">
              <a:solidFill>
                <a:srgbClr val="002060"/>
              </a:solidFill>
            </a:rPr>
            <a:t>ВАЖНО!</a:t>
          </a:r>
        </a:p>
        <a:p>
          <a:pPr algn="ctr"/>
          <a:r>
            <a:rPr lang="ru-RU" sz="1100" b="1">
              <a:solidFill>
                <a:srgbClr val="002060"/>
              </a:solidFill>
            </a:rPr>
            <a:t>В</a:t>
          </a:r>
          <a:r>
            <a:rPr lang="ru-RU" sz="1100" b="1" baseline="0">
              <a:solidFill>
                <a:srgbClr val="002060"/>
              </a:solidFill>
            </a:rPr>
            <a:t> строке "нагрузка, Вт." необходимо указывать</a:t>
          </a:r>
        </a:p>
        <a:p>
          <a:pPr algn="ctr"/>
          <a:r>
            <a:rPr lang="ru-RU" sz="1100" b="1" baseline="0">
              <a:solidFill>
                <a:srgbClr val="002060"/>
              </a:solidFill>
            </a:rPr>
            <a:t> мощность  подключаемых видеокамер по РоЕ,</a:t>
          </a:r>
        </a:p>
        <a:p>
          <a:pPr algn="ctr"/>
          <a:r>
            <a:rPr lang="ru-RU" sz="1100" b="1" baseline="0">
              <a:solidFill>
                <a:srgbClr val="002060"/>
              </a:solidFill>
            </a:rPr>
            <a:t>не по питанию 12В</a:t>
          </a:r>
          <a:r>
            <a:rPr lang="ru-RU" sz="1100" b="1" baseline="0">
              <a:solidFill>
                <a:srgbClr val="FF0000"/>
              </a:solidFill>
            </a:rPr>
            <a:t>.</a:t>
          </a:r>
          <a:endParaRPr lang="ru-RU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276225</xdr:colOff>
      <xdr:row>0</xdr:row>
      <xdr:rowOff>114300</xdr:rowOff>
    </xdr:from>
    <xdr:to>
      <xdr:col>3</xdr:col>
      <xdr:colOff>28171</xdr:colOff>
      <xdr:row>3</xdr:row>
      <xdr:rowOff>66675</xdr:rowOff>
    </xdr:to>
    <xdr:grpSp>
      <xdr:nvGrpSpPr>
        <xdr:cNvPr id="39" name="Группа 38"/>
        <xdr:cNvGrpSpPr/>
      </xdr:nvGrpSpPr>
      <xdr:grpSpPr>
        <a:xfrm>
          <a:off x="276225" y="114300"/>
          <a:ext cx="1580746" cy="523875"/>
          <a:chOff x="8677275" y="295275"/>
          <a:chExt cx="1685521" cy="514349"/>
        </a:xfrm>
      </xdr:grpSpPr>
      <xdr:pic>
        <xdr:nvPicPr>
          <xdr:cNvPr id="40" name="Рисунок 39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7275" y="371475"/>
            <a:ext cx="314957" cy="392585"/>
          </a:xfrm>
          <a:prstGeom prst="rect">
            <a:avLst/>
          </a:prstGeom>
        </xdr:spPr>
      </xdr:pic>
      <xdr:sp macro="" textlink="">
        <xdr:nvSpPr>
          <xdr:cNvPr id="41" name="Прямоугольник 40"/>
          <xdr:cNvSpPr/>
        </xdr:nvSpPr>
        <xdr:spPr>
          <a:xfrm>
            <a:off x="8897523" y="295275"/>
            <a:ext cx="1465273" cy="51434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brightRoom" dir="t"/>
            </a:scene3d>
            <a:sp3d contourW="6350" prstMaterial="plastic">
              <a:bevelT w="20320" h="20320" prst="angle"/>
              <a:contourClr>
                <a:schemeClr val="accent1">
                  <a:tint val="100000"/>
                  <a:shade val="100000"/>
                  <a:hueMod val="100000"/>
                  <a:satMod val="100000"/>
                </a:schemeClr>
              </a:contourClr>
            </a:sp3d>
          </a:bodyPr>
          <a:lstStyle/>
          <a:p>
            <a:pPr algn="ctr"/>
            <a:r>
              <a:rPr lang="ru-RU" sz="2800" b="1" cap="all" spc="0">
                <a:ln/>
                <a:solidFill>
                  <a:schemeClr val="accent1"/>
                </a:solidFill>
                <a:effectLst>
                  <a:outerShdw blurRad="19685" dist="12700" dir="5400000" algn="tl" rotWithShape="0">
                    <a:schemeClr val="accent1">
                      <a:satMod val="130000"/>
                      <a:alpha val="60000"/>
                    </a:schemeClr>
                  </a:outerShdw>
                  <a:reflection blurRad="10000" stA="55000" endPos="48000" dist="500" dir="5400000" sy="-100000" algn="bl" rotWithShape="0"/>
                </a:effectLst>
              </a:rPr>
              <a:t>Петрум</a:t>
            </a:r>
          </a:p>
        </xdr:txBody>
      </xdr:sp>
    </xdr:grpSp>
    <xdr:clientData/>
  </xdr:twoCellAnchor>
  <xdr:twoCellAnchor>
    <xdr:from>
      <xdr:col>2</xdr:col>
      <xdr:colOff>571500</xdr:colOff>
      <xdr:row>6</xdr:row>
      <xdr:rowOff>66675</xdr:rowOff>
    </xdr:from>
    <xdr:to>
      <xdr:col>12</xdr:col>
      <xdr:colOff>104775</xdr:colOff>
      <xdr:row>10</xdr:row>
      <xdr:rowOff>69042</xdr:rowOff>
    </xdr:to>
    <xdr:sp macro="" textlink="">
      <xdr:nvSpPr>
        <xdr:cNvPr id="19" name="Полилиния 18"/>
        <xdr:cNvSpPr/>
      </xdr:nvSpPr>
      <xdr:spPr>
        <a:xfrm>
          <a:off x="1790700" y="1209675"/>
          <a:ext cx="5038725" cy="764367"/>
        </a:xfrm>
        <a:custGeom>
          <a:avLst/>
          <a:gdLst>
            <a:gd name="connsiteX0" fmla="*/ 5038725 w 5038725"/>
            <a:gd name="connsiteY0" fmla="*/ 0 h 764367"/>
            <a:gd name="connsiteX1" fmla="*/ 2295525 w 5038725"/>
            <a:gd name="connsiteY1" fmla="*/ 752475 h 764367"/>
            <a:gd name="connsiteX2" fmla="*/ 0 w 5038725"/>
            <a:gd name="connsiteY2" fmla="*/ 390525 h 7643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38725" h="764367">
              <a:moveTo>
                <a:pt x="5038725" y="0"/>
              </a:moveTo>
              <a:cubicBezTo>
                <a:pt x="4087018" y="343694"/>
                <a:pt x="3135312" y="687388"/>
                <a:pt x="2295525" y="752475"/>
              </a:cubicBezTo>
              <a:cubicBezTo>
                <a:pt x="1455738" y="817562"/>
                <a:pt x="727869" y="604043"/>
                <a:pt x="0" y="39052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4</xdr:col>
      <xdr:colOff>0</xdr:colOff>
      <xdr:row>5</xdr:row>
      <xdr:rowOff>0</xdr:rowOff>
    </xdr:from>
    <xdr:ext cx="3278846" cy="342786"/>
    <xdr:sp macro="" textlink="">
      <xdr:nvSpPr>
        <xdr:cNvPr id="28" name="TextBox 27"/>
        <xdr:cNvSpPr txBox="1"/>
      </xdr:nvSpPr>
      <xdr:spPr>
        <a:xfrm>
          <a:off x="2543175" y="952500"/>
          <a:ext cx="327884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800"/>
            <a:t>Уровень напряжения РоЕ в соответствии со стандартом </a:t>
          </a:r>
          <a:r>
            <a:rPr lang="en-US" sz="800"/>
            <a:t>IEEE802.3 af/at</a:t>
          </a:r>
          <a:endParaRPr lang="ru-RU" sz="800"/>
        </a:p>
        <a:p>
          <a:r>
            <a:rPr lang="ru-RU" sz="800"/>
            <a:t>должен</a:t>
          </a:r>
          <a:r>
            <a:rPr lang="ru-RU" sz="800" baseline="0"/>
            <a:t> находиться в пределах 44-57 В.</a:t>
          </a:r>
          <a:endParaRPr lang="ru-RU" sz="800"/>
        </a:p>
      </xdr:txBody>
    </xdr:sp>
    <xdr:clientData/>
  </xdr:oneCellAnchor>
  <xdr:oneCellAnchor>
    <xdr:from>
      <xdr:col>0</xdr:col>
      <xdr:colOff>0</xdr:colOff>
      <xdr:row>36</xdr:row>
      <xdr:rowOff>19050</xdr:rowOff>
    </xdr:from>
    <xdr:ext cx="3642344" cy="342786"/>
    <xdr:sp macro="" textlink="">
      <xdr:nvSpPr>
        <xdr:cNvPr id="4" name="TextBox 3"/>
        <xdr:cNvSpPr txBox="1"/>
      </xdr:nvSpPr>
      <xdr:spPr>
        <a:xfrm>
          <a:off x="0" y="7010400"/>
          <a:ext cx="364234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800"/>
            <a:t>В связи с разбросом параметров разных производителей кабелей</a:t>
          </a:r>
        </a:p>
        <a:p>
          <a:r>
            <a:rPr lang="ru-RU" sz="800"/>
            <a:t>данные приведенные в таблице могут отличаться (возможно редактирование).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6</xdr:row>
      <xdr:rowOff>150140</xdr:rowOff>
    </xdr:from>
    <xdr:to>
      <xdr:col>3</xdr:col>
      <xdr:colOff>417377</xdr:colOff>
      <xdr:row>11</xdr:row>
      <xdr:rowOff>154662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293140"/>
          <a:ext cx="1969953" cy="957022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2</xdr:row>
      <xdr:rowOff>152581</xdr:rowOff>
    </xdr:from>
    <xdr:to>
      <xdr:col>12</xdr:col>
      <xdr:colOff>320065</xdr:colOff>
      <xdr:row>6</xdr:row>
      <xdr:rowOff>104775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899" y="533581"/>
          <a:ext cx="986816" cy="714194"/>
        </a:xfrm>
        <a:prstGeom prst="rect">
          <a:avLst/>
        </a:prstGeom>
      </xdr:spPr>
    </xdr:pic>
    <xdr:clientData/>
  </xdr:twoCellAnchor>
  <xdr:twoCellAnchor>
    <xdr:from>
      <xdr:col>10</xdr:col>
      <xdr:colOff>314325</xdr:colOff>
      <xdr:row>6</xdr:row>
      <xdr:rowOff>95250</xdr:rowOff>
    </xdr:from>
    <xdr:to>
      <xdr:col>11</xdr:col>
      <xdr:colOff>276225</xdr:colOff>
      <xdr:row>9</xdr:row>
      <xdr:rowOff>180975</xdr:rowOff>
    </xdr:to>
    <xdr:sp macro="" textlink="">
      <xdr:nvSpPr>
        <xdr:cNvPr id="5" name="Полилиния 4"/>
        <xdr:cNvSpPr/>
      </xdr:nvSpPr>
      <xdr:spPr>
        <a:xfrm>
          <a:off x="6581775" y="1238250"/>
          <a:ext cx="571500" cy="657225"/>
        </a:xfrm>
        <a:custGeom>
          <a:avLst/>
          <a:gdLst>
            <a:gd name="connsiteX0" fmla="*/ 571500 w 571500"/>
            <a:gd name="connsiteY0" fmla="*/ 0 h 1219200"/>
            <a:gd name="connsiteX1" fmla="*/ 0 w 571500"/>
            <a:gd name="connsiteY1" fmla="*/ 1219200 h 1219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1500" h="1219200">
              <a:moveTo>
                <a:pt x="571500" y="0"/>
              </a:moveTo>
              <a:lnTo>
                <a:pt x="0" y="12192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323850</xdr:colOff>
      <xdr:row>6</xdr:row>
      <xdr:rowOff>76200</xdr:rowOff>
    </xdr:from>
    <xdr:to>
      <xdr:col>11</xdr:col>
      <xdr:colOff>369569</xdr:colOff>
      <xdr:row>9</xdr:row>
      <xdr:rowOff>161925</xdr:rowOff>
    </xdr:to>
    <xdr:sp macro="" textlink="">
      <xdr:nvSpPr>
        <xdr:cNvPr id="6" name="Полилиния 5"/>
        <xdr:cNvSpPr/>
      </xdr:nvSpPr>
      <xdr:spPr>
        <a:xfrm>
          <a:off x="7200900" y="1219200"/>
          <a:ext cx="45719" cy="657225"/>
        </a:xfrm>
        <a:custGeom>
          <a:avLst/>
          <a:gdLst>
            <a:gd name="connsiteX0" fmla="*/ 28575 w 28575"/>
            <a:gd name="connsiteY0" fmla="*/ 0 h 1247775"/>
            <a:gd name="connsiteX1" fmla="*/ 0 w 28575"/>
            <a:gd name="connsiteY1" fmla="*/ 1247775 h 1247775"/>
            <a:gd name="connsiteX2" fmla="*/ 0 w 28575"/>
            <a:gd name="connsiteY2" fmla="*/ 1247775 h 1247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575" h="1247775">
              <a:moveTo>
                <a:pt x="28575" y="0"/>
              </a:moveTo>
              <a:lnTo>
                <a:pt x="0" y="1247775"/>
              </a:lnTo>
              <a:lnTo>
                <a:pt x="0" y="124777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504825</xdr:colOff>
      <xdr:row>6</xdr:row>
      <xdr:rowOff>85726</xdr:rowOff>
    </xdr:from>
    <xdr:to>
      <xdr:col>12</xdr:col>
      <xdr:colOff>247650</xdr:colOff>
      <xdr:row>9</xdr:row>
      <xdr:rowOff>180976</xdr:rowOff>
    </xdr:to>
    <xdr:sp macro="" textlink="">
      <xdr:nvSpPr>
        <xdr:cNvPr id="7" name="Полилиния 6"/>
        <xdr:cNvSpPr/>
      </xdr:nvSpPr>
      <xdr:spPr>
        <a:xfrm>
          <a:off x="7381875" y="1228726"/>
          <a:ext cx="352425" cy="666750"/>
        </a:xfrm>
        <a:custGeom>
          <a:avLst/>
          <a:gdLst>
            <a:gd name="connsiteX0" fmla="*/ 0 w 352425"/>
            <a:gd name="connsiteY0" fmla="*/ 0 h 1266825"/>
            <a:gd name="connsiteX1" fmla="*/ 352425 w 352425"/>
            <a:gd name="connsiteY1" fmla="*/ 1266825 h 1266825"/>
            <a:gd name="connsiteX2" fmla="*/ 352425 w 352425"/>
            <a:gd name="connsiteY2" fmla="*/ 1266825 h 1266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52425" h="1266825">
              <a:moveTo>
                <a:pt x="0" y="0"/>
              </a:moveTo>
              <a:lnTo>
                <a:pt x="352425" y="1266825"/>
              </a:lnTo>
              <a:lnTo>
                <a:pt x="352425" y="126682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247650</xdr:colOff>
      <xdr:row>6</xdr:row>
      <xdr:rowOff>95250</xdr:rowOff>
    </xdr:from>
    <xdr:to>
      <xdr:col>11</xdr:col>
      <xdr:colOff>190500</xdr:colOff>
      <xdr:row>10</xdr:row>
      <xdr:rowOff>0</xdr:rowOff>
    </xdr:to>
    <xdr:sp macro="" textlink="">
      <xdr:nvSpPr>
        <xdr:cNvPr id="8" name="Полилиния 7"/>
        <xdr:cNvSpPr/>
      </xdr:nvSpPr>
      <xdr:spPr>
        <a:xfrm>
          <a:off x="5905500" y="1238250"/>
          <a:ext cx="1162050" cy="666750"/>
        </a:xfrm>
        <a:custGeom>
          <a:avLst/>
          <a:gdLst>
            <a:gd name="connsiteX0" fmla="*/ 1162050 w 1162050"/>
            <a:gd name="connsiteY0" fmla="*/ 0 h 1219200"/>
            <a:gd name="connsiteX1" fmla="*/ 0 w 1162050"/>
            <a:gd name="connsiteY1" fmla="*/ 1219200 h 1219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2050" h="1219200">
              <a:moveTo>
                <a:pt x="1162050" y="0"/>
              </a:moveTo>
              <a:lnTo>
                <a:pt x="0" y="12192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590550</xdr:colOff>
      <xdr:row>6</xdr:row>
      <xdr:rowOff>85725</xdr:rowOff>
    </xdr:from>
    <xdr:to>
      <xdr:col>13</xdr:col>
      <xdr:colOff>276225</xdr:colOff>
      <xdr:row>10</xdr:row>
      <xdr:rowOff>0</xdr:rowOff>
    </xdr:to>
    <xdr:sp macro="" textlink="">
      <xdr:nvSpPr>
        <xdr:cNvPr id="9" name="Полилиния 8"/>
        <xdr:cNvSpPr/>
      </xdr:nvSpPr>
      <xdr:spPr>
        <a:xfrm>
          <a:off x="7467600" y="1228725"/>
          <a:ext cx="904875" cy="676275"/>
        </a:xfrm>
        <a:custGeom>
          <a:avLst/>
          <a:gdLst>
            <a:gd name="connsiteX0" fmla="*/ 0 w 904875"/>
            <a:gd name="connsiteY0" fmla="*/ 0 h 1238250"/>
            <a:gd name="connsiteX1" fmla="*/ 904875 w 904875"/>
            <a:gd name="connsiteY1" fmla="*/ 1238250 h 1238250"/>
            <a:gd name="connsiteX2" fmla="*/ 904875 w 904875"/>
            <a:gd name="connsiteY2" fmla="*/ 1238250 h 1238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04875" h="1238250">
              <a:moveTo>
                <a:pt x="0" y="0"/>
              </a:moveTo>
              <a:lnTo>
                <a:pt x="904875" y="1238250"/>
              </a:lnTo>
              <a:lnTo>
                <a:pt x="904875" y="123825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47625</xdr:colOff>
      <xdr:row>6</xdr:row>
      <xdr:rowOff>85725</xdr:rowOff>
    </xdr:from>
    <xdr:to>
      <xdr:col>14</xdr:col>
      <xdr:colOff>295275</xdr:colOff>
      <xdr:row>10</xdr:row>
      <xdr:rowOff>19050</xdr:rowOff>
    </xdr:to>
    <xdr:sp macro="" textlink="">
      <xdr:nvSpPr>
        <xdr:cNvPr id="10" name="Полилиния 9"/>
        <xdr:cNvSpPr/>
      </xdr:nvSpPr>
      <xdr:spPr>
        <a:xfrm>
          <a:off x="7534275" y="1228725"/>
          <a:ext cx="1466850" cy="695325"/>
        </a:xfrm>
        <a:custGeom>
          <a:avLst/>
          <a:gdLst>
            <a:gd name="connsiteX0" fmla="*/ 0 w 1466850"/>
            <a:gd name="connsiteY0" fmla="*/ 0 h 1247775"/>
            <a:gd name="connsiteX1" fmla="*/ 1466850 w 1466850"/>
            <a:gd name="connsiteY1" fmla="*/ 1247775 h 1247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66850" h="1247775">
              <a:moveTo>
                <a:pt x="0" y="0"/>
              </a:moveTo>
              <a:lnTo>
                <a:pt x="1466850" y="124777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152400</xdr:colOff>
      <xdr:row>6</xdr:row>
      <xdr:rowOff>76200</xdr:rowOff>
    </xdr:from>
    <xdr:to>
      <xdr:col>15</xdr:col>
      <xdr:colOff>342900</xdr:colOff>
      <xdr:row>10</xdr:row>
      <xdr:rowOff>9525</xdr:rowOff>
    </xdr:to>
    <xdr:sp macro="" textlink="">
      <xdr:nvSpPr>
        <xdr:cNvPr id="11" name="Полилиния 10"/>
        <xdr:cNvSpPr/>
      </xdr:nvSpPr>
      <xdr:spPr>
        <a:xfrm>
          <a:off x="7639050" y="1219200"/>
          <a:ext cx="2019300" cy="695325"/>
        </a:xfrm>
        <a:custGeom>
          <a:avLst/>
          <a:gdLst>
            <a:gd name="connsiteX0" fmla="*/ 0 w 2019300"/>
            <a:gd name="connsiteY0" fmla="*/ 0 h 1228725"/>
            <a:gd name="connsiteX1" fmla="*/ 2019300 w 2019300"/>
            <a:gd name="connsiteY1" fmla="*/ 1228725 h 1228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019300" h="1228725">
              <a:moveTo>
                <a:pt x="0" y="0"/>
              </a:moveTo>
              <a:lnTo>
                <a:pt x="2019300" y="122872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15</xdr:col>
      <xdr:colOff>60037</xdr:colOff>
      <xdr:row>17</xdr:row>
      <xdr:rowOff>38100</xdr:rowOff>
    </xdr:from>
    <xdr:to>
      <xdr:col>15</xdr:col>
      <xdr:colOff>530513</xdr:colOff>
      <xdr:row>18</xdr:row>
      <xdr:rowOff>157163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5487" y="3409950"/>
          <a:ext cx="470476" cy="44291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12</xdr:col>
      <xdr:colOff>377216</xdr:colOff>
      <xdr:row>23</xdr:row>
      <xdr:rowOff>142694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3943350"/>
          <a:ext cx="986816" cy="714194"/>
        </a:xfrm>
        <a:prstGeom prst="rect">
          <a:avLst/>
        </a:prstGeom>
      </xdr:spPr>
    </xdr:pic>
    <xdr:clientData/>
  </xdr:twoCellAnchor>
  <xdr:oneCellAnchor>
    <xdr:from>
      <xdr:col>9</xdr:col>
      <xdr:colOff>79087</xdr:colOff>
      <xdr:row>35</xdr:row>
      <xdr:rowOff>33336</xdr:rowOff>
    </xdr:from>
    <xdr:ext cx="470476" cy="442913"/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937" y="6834186"/>
          <a:ext cx="470476" cy="442913"/>
        </a:xfrm>
        <a:prstGeom prst="rect">
          <a:avLst/>
        </a:prstGeom>
      </xdr:spPr>
    </xdr:pic>
    <xdr:clientData/>
  </xdr:oneCellAnchor>
  <xdr:oneCellAnchor>
    <xdr:from>
      <xdr:col>10</xdr:col>
      <xdr:colOff>60037</xdr:colOff>
      <xdr:row>35</xdr:row>
      <xdr:rowOff>28575</xdr:rowOff>
    </xdr:from>
    <xdr:ext cx="470476" cy="442913"/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7487" y="6829425"/>
          <a:ext cx="470476" cy="442913"/>
        </a:xfrm>
        <a:prstGeom prst="rect">
          <a:avLst/>
        </a:prstGeom>
      </xdr:spPr>
    </xdr:pic>
    <xdr:clientData/>
  </xdr:oneCellAnchor>
  <xdr:oneCellAnchor>
    <xdr:from>
      <xdr:col>11</xdr:col>
      <xdr:colOff>60037</xdr:colOff>
      <xdr:row>35</xdr:row>
      <xdr:rowOff>38100</xdr:rowOff>
    </xdr:from>
    <xdr:ext cx="470476" cy="442913"/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7087" y="6838950"/>
          <a:ext cx="470476" cy="442913"/>
        </a:xfrm>
        <a:prstGeom prst="rect">
          <a:avLst/>
        </a:prstGeom>
      </xdr:spPr>
    </xdr:pic>
    <xdr:clientData/>
  </xdr:oneCellAnchor>
  <xdr:oneCellAnchor>
    <xdr:from>
      <xdr:col>12</xdr:col>
      <xdr:colOff>60037</xdr:colOff>
      <xdr:row>35</xdr:row>
      <xdr:rowOff>38100</xdr:rowOff>
    </xdr:from>
    <xdr:ext cx="470476" cy="442913"/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6687" y="6838950"/>
          <a:ext cx="470476" cy="442913"/>
        </a:xfrm>
        <a:prstGeom prst="rect">
          <a:avLst/>
        </a:prstGeom>
      </xdr:spPr>
    </xdr:pic>
    <xdr:clientData/>
  </xdr:oneCellAnchor>
  <xdr:oneCellAnchor>
    <xdr:from>
      <xdr:col>13</xdr:col>
      <xdr:colOff>60037</xdr:colOff>
      <xdr:row>35</xdr:row>
      <xdr:rowOff>47625</xdr:rowOff>
    </xdr:from>
    <xdr:ext cx="470476" cy="442913"/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6287" y="6848475"/>
          <a:ext cx="470476" cy="442913"/>
        </a:xfrm>
        <a:prstGeom prst="rect">
          <a:avLst/>
        </a:prstGeom>
      </xdr:spPr>
    </xdr:pic>
    <xdr:clientData/>
  </xdr:oneCellAnchor>
  <xdr:oneCellAnchor>
    <xdr:from>
      <xdr:col>14</xdr:col>
      <xdr:colOff>60037</xdr:colOff>
      <xdr:row>35</xdr:row>
      <xdr:rowOff>38100</xdr:rowOff>
    </xdr:from>
    <xdr:ext cx="470476" cy="442913"/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5887" y="6838950"/>
          <a:ext cx="470476" cy="442913"/>
        </a:xfrm>
        <a:prstGeom prst="rect">
          <a:avLst/>
        </a:prstGeom>
      </xdr:spPr>
    </xdr:pic>
    <xdr:clientData/>
  </xdr:oneCellAnchor>
  <xdr:oneCellAnchor>
    <xdr:from>
      <xdr:col>15</xdr:col>
      <xdr:colOff>60037</xdr:colOff>
      <xdr:row>35</xdr:row>
      <xdr:rowOff>38100</xdr:rowOff>
    </xdr:from>
    <xdr:ext cx="470476" cy="442913"/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5487" y="6838950"/>
          <a:ext cx="470476" cy="442913"/>
        </a:xfrm>
        <a:prstGeom prst="rect">
          <a:avLst/>
        </a:prstGeom>
      </xdr:spPr>
    </xdr:pic>
    <xdr:clientData/>
  </xdr:oneCellAnchor>
  <xdr:twoCellAnchor>
    <xdr:from>
      <xdr:col>9</xdr:col>
      <xdr:colOff>190500</xdr:colOff>
      <xdr:row>16</xdr:row>
      <xdr:rowOff>171450</xdr:rowOff>
    </xdr:from>
    <xdr:to>
      <xdr:col>11</xdr:col>
      <xdr:colOff>190500</xdr:colOff>
      <xdr:row>23</xdr:row>
      <xdr:rowOff>176851</xdr:rowOff>
    </xdr:to>
    <xdr:sp macro="" textlink="">
      <xdr:nvSpPr>
        <xdr:cNvPr id="26" name="Полилиния 25"/>
        <xdr:cNvSpPr/>
      </xdr:nvSpPr>
      <xdr:spPr>
        <a:xfrm>
          <a:off x="5848350" y="3219450"/>
          <a:ext cx="1219200" cy="1338901"/>
        </a:xfrm>
        <a:custGeom>
          <a:avLst/>
          <a:gdLst>
            <a:gd name="connsiteX0" fmla="*/ 93682 w 1217632"/>
            <a:gd name="connsiteY0" fmla="*/ 0 h 1329376"/>
            <a:gd name="connsiteX1" fmla="*/ 112732 w 1217632"/>
            <a:gd name="connsiteY1" fmla="*/ 1171575 h 1329376"/>
            <a:gd name="connsiteX2" fmla="*/ 1217632 w 1217632"/>
            <a:gd name="connsiteY2" fmla="*/ 1285875 h 13293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7632" h="1329376">
              <a:moveTo>
                <a:pt x="93682" y="0"/>
              </a:moveTo>
              <a:cubicBezTo>
                <a:pt x="9544" y="478631"/>
                <a:pt x="-74593" y="957262"/>
                <a:pt x="112732" y="1171575"/>
              </a:cubicBezTo>
              <a:cubicBezTo>
                <a:pt x="300057" y="1385888"/>
                <a:pt x="758844" y="1335881"/>
                <a:pt x="1217632" y="128587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371475</xdr:colOff>
      <xdr:row>23</xdr:row>
      <xdr:rowOff>123825</xdr:rowOff>
    </xdr:from>
    <xdr:to>
      <xdr:col>11</xdr:col>
      <xdr:colOff>257175</xdr:colOff>
      <xdr:row>27</xdr:row>
      <xdr:rowOff>171450</xdr:rowOff>
    </xdr:to>
    <xdr:sp macro="" textlink="">
      <xdr:nvSpPr>
        <xdr:cNvPr id="27" name="Полилиния 26"/>
        <xdr:cNvSpPr/>
      </xdr:nvSpPr>
      <xdr:spPr>
        <a:xfrm>
          <a:off x="6029325" y="5781675"/>
          <a:ext cx="1104900" cy="809625"/>
        </a:xfrm>
        <a:custGeom>
          <a:avLst/>
          <a:gdLst>
            <a:gd name="connsiteX0" fmla="*/ 1104900 w 1104900"/>
            <a:gd name="connsiteY0" fmla="*/ 0 h 809625"/>
            <a:gd name="connsiteX1" fmla="*/ 0 w 1104900"/>
            <a:gd name="connsiteY1" fmla="*/ 809625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4900" h="809625">
              <a:moveTo>
                <a:pt x="1104900" y="0"/>
              </a:moveTo>
              <a:lnTo>
                <a:pt x="0" y="80962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295275</xdr:colOff>
      <xdr:row>23</xdr:row>
      <xdr:rowOff>133350</xdr:rowOff>
    </xdr:from>
    <xdr:to>
      <xdr:col>11</xdr:col>
      <xdr:colOff>352425</xdr:colOff>
      <xdr:row>27</xdr:row>
      <xdr:rowOff>180975</xdr:rowOff>
    </xdr:to>
    <xdr:sp macro="" textlink="">
      <xdr:nvSpPr>
        <xdr:cNvPr id="28" name="Полилиния 27"/>
        <xdr:cNvSpPr/>
      </xdr:nvSpPr>
      <xdr:spPr>
        <a:xfrm>
          <a:off x="6562725" y="5791200"/>
          <a:ext cx="666750" cy="809625"/>
        </a:xfrm>
        <a:custGeom>
          <a:avLst/>
          <a:gdLst>
            <a:gd name="connsiteX0" fmla="*/ 666750 w 666750"/>
            <a:gd name="connsiteY0" fmla="*/ 0 h 809625"/>
            <a:gd name="connsiteX1" fmla="*/ 0 w 666750"/>
            <a:gd name="connsiteY1" fmla="*/ 809625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66750" h="809625">
              <a:moveTo>
                <a:pt x="666750" y="0"/>
              </a:moveTo>
              <a:lnTo>
                <a:pt x="0" y="80962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266700</xdr:colOff>
      <xdr:row>23</xdr:row>
      <xdr:rowOff>133350</xdr:rowOff>
    </xdr:from>
    <xdr:to>
      <xdr:col>11</xdr:col>
      <xdr:colOff>428625</xdr:colOff>
      <xdr:row>27</xdr:row>
      <xdr:rowOff>171450</xdr:rowOff>
    </xdr:to>
    <xdr:sp macro="" textlink="">
      <xdr:nvSpPr>
        <xdr:cNvPr id="29" name="Полилиния 28"/>
        <xdr:cNvSpPr/>
      </xdr:nvSpPr>
      <xdr:spPr>
        <a:xfrm>
          <a:off x="7143750" y="5791200"/>
          <a:ext cx="161925" cy="800100"/>
        </a:xfrm>
        <a:custGeom>
          <a:avLst/>
          <a:gdLst>
            <a:gd name="connsiteX0" fmla="*/ 161925 w 161925"/>
            <a:gd name="connsiteY0" fmla="*/ 0 h 800100"/>
            <a:gd name="connsiteX1" fmla="*/ 0 w 161925"/>
            <a:gd name="connsiteY1" fmla="*/ 800100 h 800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1925" h="800100">
              <a:moveTo>
                <a:pt x="161925" y="0"/>
              </a:moveTo>
              <a:lnTo>
                <a:pt x="0" y="8001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552450</xdr:colOff>
      <xdr:row>23</xdr:row>
      <xdr:rowOff>123825</xdr:rowOff>
    </xdr:from>
    <xdr:to>
      <xdr:col>12</xdr:col>
      <xdr:colOff>228600</xdr:colOff>
      <xdr:row>27</xdr:row>
      <xdr:rowOff>161925</xdr:rowOff>
    </xdr:to>
    <xdr:sp macro="" textlink="">
      <xdr:nvSpPr>
        <xdr:cNvPr id="30" name="Полилиния 29"/>
        <xdr:cNvSpPr/>
      </xdr:nvSpPr>
      <xdr:spPr>
        <a:xfrm>
          <a:off x="7429500" y="5781675"/>
          <a:ext cx="285750" cy="800100"/>
        </a:xfrm>
        <a:custGeom>
          <a:avLst/>
          <a:gdLst>
            <a:gd name="connsiteX0" fmla="*/ 0 w 285750"/>
            <a:gd name="connsiteY0" fmla="*/ 0 h 800100"/>
            <a:gd name="connsiteX1" fmla="*/ 285750 w 285750"/>
            <a:gd name="connsiteY1" fmla="*/ 800100 h 800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5750" h="800100">
              <a:moveTo>
                <a:pt x="0" y="0"/>
              </a:moveTo>
              <a:lnTo>
                <a:pt x="285750" y="8001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28575</xdr:colOff>
      <xdr:row>23</xdr:row>
      <xdr:rowOff>152400</xdr:rowOff>
    </xdr:from>
    <xdr:to>
      <xdr:col>13</xdr:col>
      <xdr:colOff>295275</xdr:colOff>
      <xdr:row>27</xdr:row>
      <xdr:rowOff>152400</xdr:rowOff>
    </xdr:to>
    <xdr:sp macro="" textlink="">
      <xdr:nvSpPr>
        <xdr:cNvPr id="31" name="Полилиния 30"/>
        <xdr:cNvSpPr/>
      </xdr:nvSpPr>
      <xdr:spPr>
        <a:xfrm>
          <a:off x="7515225" y="5810250"/>
          <a:ext cx="876300" cy="762000"/>
        </a:xfrm>
        <a:custGeom>
          <a:avLst/>
          <a:gdLst>
            <a:gd name="connsiteX0" fmla="*/ 876300 w 876300"/>
            <a:gd name="connsiteY0" fmla="*/ 762000 h 762000"/>
            <a:gd name="connsiteX1" fmla="*/ 0 w 876300"/>
            <a:gd name="connsiteY1" fmla="*/ 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6300" h="762000">
              <a:moveTo>
                <a:pt x="876300" y="762000"/>
              </a:moveTo>
              <a:lnTo>
                <a:pt x="0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114300</xdr:colOff>
      <xdr:row>23</xdr:row>
      <xdr:rowOff>142875</xdr:rowOff>
    </xdr:from>
    <xdr:to>
      <xdr:col>14</xdr:col>
      <xdr:colOff>285750</xdr:colOff>
      <xdr:row>27</xdr:row>
      <xdr:rowOff>171450</xdr:rowOff>
    </xdr:to>
    <xdr:sp macro="" textlink="">
      <xdr:nvSpPr>
        <xdr:cNvPr id="32" name="Полилиния 31"/>
        <xdr:cNvSpPr/>
      </xdr:nvSpPr>
      <xdr:spPr>
        <a:xfrm>
          <a:off x="7600950" y="5800725"/>
          <a:ext cx="1390650" cy="790575"/>
        </a:xfrm>
        <a:custGeom>
          <a:avLst/>
          <a:gdLst>
            <a:gd name="connsiteX0" fmla="*/ 1390650 w 1390650"/>
            <a:gd name="connsiteY0" fmla="*/ 790575 h 790575"/>
            <a:gd name="connsiteX1" fmla="*/ 0 w 1390650"/>
            <a:gd name="connsiteY1" fmla="*/ 0 h 790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90650" h="790575">
              <a:moveTo>
                <a:pt x="1390650" y="790575"/>
              </a:moveTo>
              <a:lnTo>
                <a:pt x="0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209550</xdr:colOff>
      <xdr:row>23</xdr:row>
      <xdr:rowOff>142875</xdr:rowOff>
    </xdr:from>
    <xdr:to>
      <xdr:col>15</xdr:col>
      <xdr:colOff>304800</xdr:colOff>
      <xdr:row>27</xdr:row>
      <xdr:rowOff>152400</xdr:rowOff>
    </xdr:to>
    <xdr:sp macro="" textlink="">
      <xdr:nvSpPr>
        <xdr:cNvPr id="33" name="Полилиния 32"/>
        <xdr:cNvSpPr/>
      </xdr:nvSpPr>
      <xdr:spPr>
        <a:xfrm>
          <a:off x="7696200" y="5800725"/>
          <a:ext cx="1924050" cy="771525"/>
        </a:xfrm>
        <a:custGeom>
          <a:avLst/>
          <a:gdLst>
            <a:gd name="connsiteX0" fmla="*/ 1924050 w 1924050"/>
            <a:gd name="connsiteY0" fmla="*/ 771525 h 771525"/>
            <a:gd name="connsiteX1" fmla="*/ 0 w 1924050"/>
            <a:gd name="connsiteY1" fmla="*/ 0 h 771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24050" h="771525">
              <a:moveTo>
                <a:pt x="1924050" y="771525"/>
              </a:moveTo>
              <a:lnTo>
                <a:pt x="0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14</xdr:col>
      <xdr:colOff>76200</xdr:colOff>
      <xdr:row>17</xdr:row>
      <xdr:rowOff>38100</xdr:rowOff>
    </xdr:from>
    <xdr:to>
      <xdr:col>14</xdr:col>
      <xdr:colOff>546676</xdr:colOff>
      <xdr:row>18</xdr:row>
      <xdr:rowOff>157163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3409950"/>
          <a:ext cx="470476" cy="442913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17</xdr:row>
      <xdr:rowOff>47625</xdr:rowOff>
    </xdr:from>
    <xdr:to>
      <xdr:col>13</xdr:col>
      <xdr:colOff>546676</xdr:colOff>
      <xdr:row>18</xdr:row>
      <xdr:rowOff>166688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0" y="3419475"/>
          <a:ext cx="470476" cy="442913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</xdr:colOff>
      <xdr:row>17</xdr:row>
      <xdr:rowOff>47625</xdr:rowOff>
    </xdr:from>
    <xdr:to>
      <xdr:col>12</xdr:col>
      <xdr:colOff>537151</xdr:colOff>
      <xdr:row>18</xdr:row>
      <xdr:rowOff>166688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419475"/>
          <a:ext cx="470476" cy="442913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95250</xdr:colOff>
      <xdr:row>17</xdr:row>
      <xdr:rowOff>38100</xdr:rowOff>
    </xdr:from>
    <xdr:to>
      <xdr:col>11</xdr:col>
      <xdr:colOff>565726</xdr:colOff>
      <xdr:row>18</xdr:row>
      <xdr:rowOff>157163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3409950"/>
          <a:ext cx="470476" cy="442913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17</xdr:row>
      <xdr:rowOff>47625</xdr:rowOff>
    </xdr:from>
    <xdr:to>
      <xdr:col>10</xdr:col>
      <xdr:colOff>537151</xdr:colOff>
      <xdr:row>18</xdr:row>
      <xdr:rowOff>166688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3419475"/>
          <a:ext cx="470476" cy="442913"/>
        </a:xfrm>
        <a:prstGeom prst="rect">
          <a:avLst/>
        </a:prstGeom>
      </xdr:spPr>
    </xdr:pic>
    <xdr:clientData/>
  </xdr:twoCellAnchor>
  <xdr:twoCellAnchor>
    <xdr:from>
      <xdr:col>0</xdr:col>
      <xdr:colOff>276225</xdr:colOff>
      <xdr:row>0</xdr:row>
      <xdr:rowOff>114300</xdr:rowOff>
    </xdr:from>
    <xdr:to>
      <xdr:col>3</xdr:col>
      <xdr:colOff>28171</xdr:colOff>
      <xdr:row>3</xdr:row>
      <xdr:rowOff>66675</xdr:rowOff>
    </xdr:to>
    <xdr:grpSp>
      <xdr:nvGrpSpPr>
        <xdr:cNvPr id="12" name="Группа 11"/>
        <xdr:cNvGrpSpPr/>
      </xdr:nvGrpSpPr>
      <xdr:grpSpPr>
        <a:xfrm>
          <a:off x="276225" y="114300"/>
          <a:ext cx="1580746" cy="523875"/>
          <a:chOff x="8677275" y="295275"/>
          <a:chExt cx="1685521" cy="514349"/>
        </a:xfrm>
      </xdr:grpSpPr>
      <xdr:pic>
        <xdr:nvPicPr>
          <xdr:cNvPr id="43" name="Рисунок 42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7275" y="371475"/>
            <a:ext cx="314957" cy="392585"/>
          </a:xfrm>
          <a:prstGeom prst="rect">
            <a:avLst/>
          </a:prstGeom>
        </xdr:spPr>
      </xdr:pic>
      <xdr:sp macro="" textlink="">
        <xdr:nvSpPr>
          <xdr:cNvPr id="44" name="Прямоугольник 43"/>
          <xdr:cNvSpPr/>
        </xdr:nvSpPr>
        <xdr:spPr>
          <a:xfrm>
            <a:off x="8897523" y="295275"/>
            <a:ext cx="1465273" cy="51434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brightRoom" dir="t"/>
            </a:scene3d>
            <a:sp3d contourW="6350" prstMaterial="plastic">
              <a:bevelT w="20320" h="20320" prst="angle"/>
              <a:contourClr>
                <a:schemeClr val="accent1">
                  <a:tint val="100000"/>
                  <a:shade val="100000"/>
                  <a:hueMod val="100000"/>
                  <a:satMod val="100000"/>
                </a:schemeClr>
              </a:contourClr>
            </a:sp3d>
          </a:bodyPr>
          <a:lstStyle/>
          <a:p>
            <a:pPr algn="ctr"/>
            <a:r>
              <a:rPr lang="ru-RU" sz="2800" b="1" cap="all" spc="0">
                <a:ln/>
                <a:solidFill>
                  <a:schemeClr val="accent1"/>
                </a:solidFill>
                <a:effectLst>
                  <a:outerShdw blurRad="19685" dist="12700" dir="5400000" algn="tl" rotWithShape="0">
                    <a:schemeClr val="accent1">
                      <a:satMod val="130000"/>
                      <a:alpha val="60000"/>
                    </a:schemeClr>
                  </a:outerShdw>
                  <a:reflection blurRad="10000" stA="55000" endPos="48000" dist="500" dir="5400000" sy="-100000" algn="bl" rotWithShape="0"/>
                </a:effectLst>
              </a:rPr>
              <a:t>Петрум</a:t>
            </a:r>
          </a:p>
        </xdr:txBody>
      </xdr:sp>
    </xdr:grpSp>
    <xdr:clientData/>
  </xdr:twoCellAnchor>
  <xdr:twoCellAnchor>
    <xdr:from>
      <xdr:col>2</xdr:col>
      <xdr:colOff>533400</xdr:colOff>
      <xdr:row>6</xdr:row>
      <xdr:rowOff>76200</xdr:rowOff>
    </xdr:from>
    <xdr:to>
      <xdr:col>11</xdr:col>
      <xdr:colOff>104775</xdr:colOff>
      <xdr:row>10</xdr:row>
      <xdr:rowOff>11504</xdr:rowOff>
    </xdr:to>
    <xdr:sp macro="" textlink="">
      <xdr:nvSpPr>
        <xdr:cNvPr id="14" name="Полилиния 13"/>
        <xdr:cNvSpPr/>
      </xdr:nvSpPr>
      <xdr:spPr>
        <a:xfrm>
          <a:off x="1752600" y="1219200"/>
          <a:ext cx="5229225" cy="697304"/>
        </a:xfrm>
        <a:custGeom>
          <a:avLst/>
          <a:gdLst>
            <a:gd name="connsiteX0" fmla="*/ 5229225 w 5229225"/>
            <a:gd name="connsiteY0" fmla="*/ 0 h 697304"/>
            <a:gd name="connsiteX1" fmla="*/ 1533525 w 5229225"/>
            <a:gd name="connsiteY1" fmla="*/ 685800 h 697304"/>
            <a:gd name="connsiteX2" fmla="*/ 0 w 5229225"/>
            <a:gd name="connsiteY2" fmla="*/ 447675 h 697304"/>
            <a:gd name="connsiteX3" fmla="*/ 0 w 5229225"/>
            <a:gd name="connsiteY3" fmla="*/ 447675 h 697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29225" h="697304">
              <a:moveTo>
                <a:pt x="5229225" y="0"/>
              </a:moveTo>
              <a:cubicBezTo>
                <a:pt x="3817143" y="305594"/>
                <a:pt x="2405062" y="611188"/>
                <a:pt x="1533525" y="685800"/>
              </a:cubicBezTo>
              <a:cubicBezTo>
                <a:pt x="661987" y="760413"/>
                <a:pt x="0" y="447675"/>
                <a:pt x="0" y="447675"/>
              </a:cubicBezTo>
              <a:lnTo>
                <a:pt x="0" y="44767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4</xdr:col>
      <xdr:colOff>23507</xdr:colOff>
      <xdr:row>20</xdr:row>
      <xdr:rowOff>28575</xdr:rowOff>
    </xdr:from>
    <xdr:ext cx="3272143" cy="781240"/>
    <xdr:sp macro="" textlink="">
      <xdr:nvSpPr>
        <xdr:cNvPr id="15" name="TextBox 14"/>
        <xdr:cNvSpPr txBox="1"/>
      </xdr:nvSpPr>
      <xdr:spPr>
        <a:xfrm>
          <a:off x="2566682" y="3971925"/>
          <a:ext cx="3272143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ru-RU" sz="1100" b="1">
              <a:solidFill>
                <a:srgbClr val="002060"/>
              </a:solidFill>
            </a:rPr>
            <a:t>ВАЖНО!</a:t>
          </a:r>
        </a:p>
        <a:p>
          <a:pPr algn="ctr"/>
          <a:r>
            <a:rPr lang="ru-RU" sz="1100" b="1">
              <a:solidFill>
                <a:srgbClr val="002060"/>
              </a:solidFill>
            </a:rPr>
            <a:t>В</a:t>
          </a:r>
          <a:r>
            <a:rPr lang="ru-RU" sz="1100" b="1" baseline="0">
              <a:solidFill>
                <a:srgbClr val="002060"/>
              </a:solidFill>
            </a:rPr>
            <a:t> строке "нагрузка, Вт." необходимо указывать</a:t>
          </a:r>
        </a:p>
        <a:p>
          <a:pPr algn="ctr"/>
          <a:r>
            <a:rPr lang="ru-RU" sz="1100" b="1" baseline="0">
              <a:solidFill>
                <a:srgbClr val="002060"/>
              </a:solidFill>
            </a:rPr>
            <a:t> мощность  подключаемых видеокамер по РоЕ,</a:t>
          </a:r>
        </a:p>
        <a:p>
          <a:pPr algn="ctr"/>
          <a:r>
            <a:rPr lang="ru-RU" sz="1100" b="1" baseline="0">
              <a:solidFill>
                <a:srgbClr val="002060"/>
              </a:solidFill>
            </a:rPr>
            <a:t>а не по питанию 12В.</a:t>
          </a:r>
          <a:endParaRPr lang="ru-RU" sz="1100" b="1">
            <a:solidFill>
              <a:srgbClr val="002060"/>
            </a:solidFill>
          </a:endParaRPr>
        </a:p>
      </xdr:txBody>
    </xdr:sp>
    <xdr:clientData/>
  </xdr:oneCellAnchor>
  <xdr:oneCellAnchor>
    <xdr:from>
      <xdr:col>5</xdr:col>
      <xdr:colOff>85725</xdr:colOff>
      <xdr:row>8</xdr:row>
      <xdr:rowOff>133350</xdr:rowOff>
    </xdr:from>
    <xdr:ext cx="184731" cy="264560"/>
    <xdr:sp macro="" textlink="">
      <xdr:nvSpPr>
        <xdr:cNvPr id="4" name="TextBox 3"/>
        <xdr:cNvSpPr txBox="1"/>
      </xdr:nvSpPr>
      <xdr:spPr>
        <a:xfrm>
          <a:off x="32385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</xdr:row>
      <xdr:rowOff>38100</xdr:rowOff>
    </xdr:from>
    <xdr:ext cx="3278846" cy="342786"/>
    <xdr:sp macro="" textlink="">
      <xdr:nvSpPr>
        <xdr:cNvPr id="13" name="TextBox 12"/>
        <xdr:cNvSpPr txBox="1"/>
      </xdr:nvSpPr>
      <xdr:spPr>
        <a:xfrm>
          <a:off x="2543175" y="990600"/>
          <a:ext cx="327884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800"/>
            <a:t>Уровень напряжения РоЕ в соответствии со стандартом </a:t>
          </a:r>
          <a:r>
            <a:rPr lang="en-US" sz="800"/>
            <a:t>IEEE802.3 af/at</a:t>
          </a:r>
          <a:endParaRPr lang="ru-RU" sz="800"/>
        </a:p>
        <a:p>
          <a:r>
            <a:rPr lang="ru-RU" sz="800"/>
            <a:t>должен</a:t>
          </a:r>
          <a:r>
            <a:rPr lang="ru-RU" sz="800" baseline="0"/>
            <a:t> находиться в пределах 44-57 В.</a:t>
          </a:r>
          <a:endParaRPr lang="ru-RU" sz="8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3642344" cy="342786"/>
    <xdr:sp macro="" textlink="">
      <xdr:nvSpPr>
        <xdr:cNvPr id="46" name="TextBox 45"/>
        <xdr:cNvSpPr txBox="1"/>
      </xdr:nvSpPr>
      <xdr:spPr>
        <a:xfrm>
          <a:off x="0" y="6991350"/>
          <a:ext cx="364234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800"/>
            <a:t>В связи с разбросом параметров разных производителей кабелей</a:t>
          </a:r>
        </a:p>
        <a:p>
          <a:r>
            <a:rPr lang="ru-RU" sz="800"/>
            <a:t>данные приведенные в таблице могут отличаться (возможно редактирование).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trum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etru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showRowColHeaders="0" tabSelected="1" zoomScaleNormal="100" zoomScaleSheetLayoutView="100" workbookViewId="0">
      <selection activeCell="J5" sqref="J5:K5"/>
    </sheetView>
  </sheetViews>
  <sheetFormatPr defaultRowHeight="15" x14ac:dyDescent="0.25"/>
  <cols>
    <col min="4" max="4" width="10.7109375" customWidth="1"/>
    <col min="6" max="6" width="10.140625" customWidth="1"/>
    <col min="7" max="8" width="7.7109375" customWidth="1"/>
    <col min="9" max="9" width="9.140625" customWidth="1"/>
    <col min="10" max="11" width="4.85546875" customWidth="1"/>
  </cols>
  <sheetData>
    <row r="1" spans="1:21" x14ac:dyDescent="0.25">
      <c r="A1" s="2"/>
      <c r="B1" s="2"/>
      <c r="C1" s="2"/>
      <c r="D1" s="2"/>
      <c r="E1" s="2"/>
      <c r="F1" s="61" t="s">
        <v>27</v>
      </c>
      <c r="G1" s="61"/>
      <c r="H1" s="61"/>
      <c r="I1" s="61"/>
      <c r="J1" s="61"/>
      <c r="K1" s="61"/>
      <c r="L1" s="61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60" t="s">
        <v>39</v>
      </c>
      <c r="M2" s="60"/>
      <c r="N2" s="60"/>
      <c r="O2" s="47" t="s">
        <v>37</v>
      </c>
      <c r="P2" s="2"/>
      <c r="Q2" s="49">
        <f>VLOOKUP(O2,E13:F14,2)</f>
        <v>1</v>
      </c>
      <c r="R2" s="2"/>
      <c r="S2" s="2"/>
      <c r="T2" s="2"/>
      <c r="U2" s="2"/>
    </row>
    <row r="3" spans="1:21" ht="15" customHeight="1" x14ac:dyDescent="0.25">
      <c r="A3" s="2"/>
      <c r="B3" s="2"/>
      <c r="C3" s="2"/>
      <c r="D3" s="2"/>
      <c r="E3" s="62" t="s">
        <v>7</v>
      </c>
      <c r="F3" s="63"/>
      <c r="G3" s="64" t="s">
        <v>8</v>
      </c>
      <c r="H3" s="65"/>
      <c r="I3" s="70" t="s">
        <v>9</v>
      </c>
      <c r="J3" s="72"/>
      <c r="K3" s="71"/>
      <c r="L3" s="2"/>
      <c r="M3" s="2"/>
      <c r="N3" s="2"/>
      <c r="O3" s="85" t="str">
        <f>IF(R16&gt;60,"Общая мощность не должна превышать 74 Вт. для модели М1 и    60 Вт. для модели М1.2","")</f>
        <v/>
      </c>
      <c r="P3" s="85"/>
      <c r="Q3" s="85"/>
      <c r="R3" s="85"/>
      <c r="S3" s="2"/>
      <c r="T3" s="2"/>
      <c r="U3" s="2"/>
    </row>
    <row r="4" spans="1:21" x14ac:dyDescent="0.25">
      <c r="A4" s="41"/>
      <c r="B4" s="42" t="s">
        <v>22</v>
      </c>
      <c r="C4" s="41"/>
      <c r="D4" s="2"/>
      <c r="E4" s="66" t="s">
        <v>24</v>
      </c>
      <c r="F4" s="67"/>
      <c r="G4" s="68" t="s">
        <v>25</v>
      </c>
      <c r="H4" s="69"/>
      <c r="I4" s="28" t="s">
        <v>23</v>
      </c>
      <c r="J4" s="70" t="s">
        <v>10</v>
      </c>
      <c r="K4" s="71"/>
      <c r="L4" s="2"/>
      <c r="M4" s="2"/>
      <c r="N4" s="2"/>
      <c r="O4" s="85"/>
      <c r="P4" s="85"/>
      <c r="Q4" s="85"/>
      <c r="R4" s="85"/>
      <c r="S4" s="2"/>
      <c r="T4" s="2"/>
      <c r="U4" s="2"/>
    </row>
    <row r="5" spans="1:21" x14ac:dyDescent="0.25">
      <c r="A5" s="2"/>
      <c r="B5" s="2"/>
      <c r="C5" s="2"/>
      <c r="D5" s="2"/>
      <c r="E5" s="92">
        <v>54</v>
      </c>
      <c r="F5" s="93"/>
      <c r="G5" s="83">
        <v>0</v>
      </c>
      <c r="H5" s="84"/>
      <c r="I5" s="19">
        <f>VLOOKUP(J5,A19:D36,3)</f>
        <v>0.2</v>
      </c>
      <c r="J5" s="83">
        <v>24</v>
      </c>
      <c r="K5" s="84"/>
      <c r="L5" s="2"/>
      <c r="M5" s="2"/>
      <c r="N5" s="2"/>
      <c r="O5" s="85"/>
      <c r="P5" s="85"/>
      <c r="Q5" s="85"/>
      <c r="R5" s="85"/>
      <c r="S5" s="2"/>
      <c r="T5" s="2"/>
      <c r="U5" s="2"/>
    </row>
    <row r="6" spans="1:21" x14ac:dyDescent="0.25">
      <c r="A6" s="2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  <c r="N6" s="2"/>
      <c r="O6" s="85"/>
      <c r="P6" s="85"/>
      <c r="Q6" s="85"/>
      <c r="R6" s="85"/>
      <c r="S6" s="2"/>
      <c r="T6" s="2"/>
      <c r="U6" s="2"/>
    </row>
    <row r="7" spans="1:2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5">
      <c r="A10" s="2"/>
      <c r="B10" s="2"/>
      <c r="C10" s="2"/>
      <c r="D10" s="2"/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2"/>
      <c r="B11" s="2"/>
      <c r="C11" s="2"/>
      <c r="D11" s="2"/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2"/>
      <c r="B13" s="2"/>
      <c r="C13" s="2"/>
      <c r="D13" s="2"/>
      <c r="E13" s="48" t="s">
        <v>37</v>
      </c>
      <c r="F13" s="49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7"/>
      <c r="S13" s="2"/>
      <c r="T13" s="2"/>
      <c r="U13" s="2"/>
    </row>
    <row r="14" spans="1:21" x14ac:dyDescent="0.25">
      <c r="A14" s="2"/>
      <c r="B14" s="2"/>
      <c r="C14" s="2"/>
      <c r="D14" s="2"/>
      <c r="E14" s="50" t="s">
        <v>38</v>
      </c>
      <c r="F14" s="51">
        <v>2</v>
      </c>
      <c r="G14" s="5"/>
      <c r="H14" s="5"/>
      <c r="I14" s="5"/>
      <c r="J14" s="75" t="s">
        <v>3</v>
      </c>
      <c r="K14" s="76"/>
      <c r="L14" s="76"/>
      <c r="M14" s="76"/>
      <c r="N14" s="77"/>
      <c r="O14" s="15"/>
      <c r="P14" s="14"/>
      <c r="Q14" s="16"/>
      <c r="R14" s="78" t="s">
        <v>2</v>
      </c>
      <c r="S14" s="2"/>
      <c r="T14" s="2"/>
      <c r="U14" s="2"/>
    </row>
    <row r="15" spans="1:21" x14ac:dyDescent="0.25">
      <c r="A15" s="20" t="s">
        <v>1</v>
      </c>
      <c r="B15" s="21"/>
      <c r="C15" s="21"/>
      <c r="D15" s="22"/>
      <c r="E15" s="5"/>
      <c r="F15" s="5"/>
      <c r="G15" s="5"/>
      <c r="H15" s="5"/>
      <c r="I15" s="5"/>
      <c r="J15" s="80" t="s">
        <v>4</v>
      </c>
      <c r="K15" s="81"/>
      <c r="L15" s="81"/>
      <c r="M15" s="81"/>
      <c r="N15" s="81"/>
      <c r="O15" s="81"/>
      <c r="P15" s="81"/>
      <c r="Q15" s="82"/>
      <c r="R15" s="79"/>
      <c r="S15" s="2"/>
      <c r="T15" s="2"/>
      <c r="U15" s="2"/>
    </row>
    <row r="16" spans="1:21" x14ac:dyDescent="0.25">
      <c r="A16" s="20" t="s">
        <v>6</v>
      </c>
      <c r="B16" s="22"/>
      <c r="C16" s="73">
        <f>VLOOKUP(J5,A19:D36,4)</f>
        <v>8.8669999999999999E-2</v>
      </c>
      <c r="D16" s="74"/>
      <c r="E16" s="8"/>
      <c r="F16" s="8"/>
      <c r="G16" s="35" t="s">
        <v>11</v>
      </c>
      <c r="H16" s="36"/>
      <c r="I16" s="37"/>
      <c r="J16" s="83">
        <v>0</v>
      </c>
      <c r="K16" s="84"/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9">
        <f>SUM(J16:Q16)</f>
        <v>0</v>
      </c>
      <c r="S16" s="2"/>
      <c r="T16" s="2"/>
      <c r="U16" s="2"/>
    </row>
    <row r="17" spans="1:21" x14ac:dyDescent="0.25">
      <c r="A17" s="2"/>
      <c r="B17" s="2"/>
      <c r="C17" s="2"/>
      <c r="D17" s="2"/>
      <c r="E17" s="8"/>
      <c r="F17" s="8"/>
      <c r="G17" s="35" t="s">
        <v>26</v>
      </c>
      <c r="H17" s="36"/>
      <c r="I17" s="37"/>
      <c r="J17" s="83">
        <v>0</v>
      </c>
      <c r="K17" s="84"/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18">
        <f>SUM(J17:Q17)</f>
        <v>0</v>
      </c>
      <c r="S17" s="2"/>
      <c r="T17" s="2"/>
      <c r="U17" s="2"/>
    </row>
    <row r="18" spans="1:21" ht="25.5" x14ac:dyDescent="0.25">
      <c r="A18" s="23" t="s">
        <v>10</v>
      </c>
      <c r="B18" s="23" t="s">
        <v>15</v>
      </c>
      <c r="C18" s="23" t="s">
        <v>16</v>
      </c>
      <c r="D18" s="24" t="s">
        <v>17</v>
      </c>
      <c r="E18" s="8"/>
      <c r="F18" s="8"/>
      <c r="G18" s="35" t="s">
        <v>12</v>
      </c>
      <c r="H18" s="36"/>
      <c r="I18" s="37"/>
      <c r="J18" s="86">
        <f>J16/E5</f>
        <v>0</v>
      </c>
      <c r="K18" s="87"/>
      <c r="L18" s="17">
        <f>L16/E5</f>
        <v>0</v>
      </c>
      <c r="M18" s="17">
        <f>M16/E5</f>
        <v>0</v>
      </c>
      <c r="N18" s="17">
        <f>N16/E5</f>
        <v>0</v>
      </c>
      <c r="O18" s="17">
        <f>O16/E5</f>
        <v>0</v>
      </c>
      <c r="P18" s="17">
        <f>P16/E5</f>
        <v>0</v>
      </c>
      <c r="Q18" s="17">
        <f>Q16/E5</f>
        <v>0</v>
      </c>
      <c r="R18" s="17">
        <f>SUM(J18:Q18)</f>
        <v>0</v>
      </c>
      <c r="S18" s="2"/>
      <c r="T18" s="2"/>
      <c r="U18" s="2"/>
    </row>
    <row r="19" spans="1:21" x14ac:dyDescent="0.25">
      <c r="A19" s="25">
        <v>10</v>
      </c>
      <c r="B19" s="53">
        <v>2.6</v>
      </c>
      <c r="C19" s="53">
        <v>5.31</v>
      </c>
      <c r="D19" s="54">
        <v>3.5999999999999999E-3</v>
      </c>
      <c r="E19" s="8"/>
      <c r="F19" s="8"/>
      <c r="G19" s="35" t="s">
        <v>13</v>
      </c>
      <c r="H19" s="36"/>
      <c r="I19" s="37"/>
      <c r="J19" s="88">
        <f>(C16*(G5+J17)/(I5*2*Q2))*J18</f>
        <v>0</v>
      </c>
      <c r="K19" s="89"/>
      <c r="L19" s="17">
        <f>(C16*(G5+L17)/(I5*4))*L18</f>
        <v>0</v>
      </c>
      <c r="M19" s="17">
        <f>(C16*(G5+M17)/(I5*4))*M18</f>
        <v>0</v>
      </c>
      <c r="N19" s="17">
        <f>(C16*(G5+N17)/(I5*4))*N18</f>
        <v>0</v>
      </c>
      <c r="O19" s="17">
        <f>(C16*(G5+O17)/(I5*4))*O18</f>
        <v>0</v>
      </c>
      <c r="P19" s="17">
        <f>(C16*(G5+P17)/(I5*4))*P18</f>
        <v>0</v>
      </c>
      <c r="Q19" s="17">
        <f>(C16*(G5+Q17)/(I5*4))*Q18</f>
        <v>0</v>
      </c>
      <c r="R19" s="11"/>
      <c r="S19" s="5"/>
      <c r="T19" s="2"/>
      <c r="U19" s="2"/>
    </row>
    <row r="20" spans="1:21" x14ac:dyDescent="0.25">
      <c r="A20" s="26">
        <v>12</v>
      </c>
      <c r="B20" s="55">
        <v>2.0499999999999998</v>
      </c>
      <c r="C20" s="56">
        <v>3.3</v>
      </c>
      <c r="D20" s="57">
        <v>6.0000000000000001E-3</v>
      </c>
      <c r="E20" s="8"/>
      <c r="F20" s="8"/>
      <c r="G20" s="35" t="s">
        <v>14</v>
      </c>
      <c r="H20" s="36"/>
      <c r="I20" s="37"/>
      <c r="J20" s="90">
        <f>E5-(E5*J19/100)</f>
        <v>54</v>
      </c>
      <c r="K20" s="91"/>
      <c r="L20" s="10">
        <f>E5-(E5*L19/100)</f>
        <v>54</v>
      </c>
      <c r="M20" s="10">
        <f>E5-(E5*M19/100)</f>
        <v>54</v>
      </c>
      <c r="N20" s="10">
        <f>E5-(E5*N19/100)</f>
        <v>54</v>
      </c>
      <c r="O20" s="10">
        <f>E5-(E5*O19/100)</f>
        <v>54</v>
      </c>
      <c r="P20" s="10">
        <f>E5-(E5*P19/100)</f>
        <v>54</v>
      </c>
      <c r="Q20" s="10">
        <f>E5-(E5*Q19/100)</f>
        <v>54</v>
      </c>
      <c r="R20" s="12"/>
      <c r="S20" s="2"/>
      <c r="T20" s="2"/>
      <c r="U20" s="2"/>
    </row>
    <row r="21" spans="1:21" x14ac:dyDescent="0.25">
      <c r="A21" s="26">
        <v>13</v>
      </c>
      <c r="B21" s="55">
        <v>1.83</v>
      </c>
      <c r="C21" s="56">
        <v>2.6</v>
      </c>
      <c r="D21" s="57">
        <v>7.4999999999999997E-3</v>
      </c>
      <c r="E21" s="5"/>
      <c r="F21" s="5"/>
      <c r="G21" s="5"/>
      <c r="H21" s="5"/>
      <c r="I21" s="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6">
        <v>14</v>
      </c>
      <c r="B22" s="55">
        <v>1.63</v>
      </c>
      <c r="C22" s="56">
        <v>2</v>
      </c>
      <c r="D22" s="57">
        <v>9.4999999999999998E-3</v>
      </c>
      <c r="E22" s="5"/>
      <c r="F22" s="5"/>
      <c r="G22" s="5"/>
      <c r="H22" s="5"/>
      <c r="I22" s="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6">
        <v>16</v>
      </c>
      <c r="B23" s="55">
        <v>1.3</v>
      </c>
      <c r="C23" s="56">
        <v>1.3</v>
      </c>
      <c r="D23" s="57">
        <v>1.4500000000000001E-2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6">
        <v>18</v>
      </c>
      <c r="B24" s="55">
        <v>1.02</v>
      </c>
      <c r="C24" s="56">
        <v>0.78</v>
      </c>
      <c r="D24" s="57">
        <v>2.4500000000000001E-2</v>
      </c>
      <c r="E24" s="2"/>
      <c r="F24" s="2"/>
      <c r="G24" s="2"/>
      <c r="H24" s="2"/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6">
        <v>20</v>
      </c>
      <c r="B25" s="55">
        <v>0.81299999999999994</v>
      </c>
      <c r="C25" s="56">
        <v>0.5</v>
      </c>
      <c r="D25" s="57">
        <v>3.5499999999999997E-2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 t="s">
        <v>18</v>
      </c>
      <c r="Q25" s="2"/>
      <c r="R25" s="2"/>
      <c r="S25" s="2"/>
      <c r="T25" s="2"/>
      <c r="U25" s="2"/>
    </row>
    <row r="26" spans="1:21" x14ac:dyDescent="0.25">
      <c r="A26" s="26">
        <v>22</v>
      </c>
      <c r="B26" s="55">
        <v>0.64300000000000002</v>
      </c>
      <c r="C26" s="56">
        <v>0.33</v>
      </c>
      <c r="D26" s="57">
        <v>0.06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6">
        <v>23</v>
      </c>
      <c r="B27" s="55">
        <v>0.57399999999999995</v>
      </c>
      <c r="C27" s="56">
        <v>0.26</v>
      </c>
      <c r="D27" s="57">
        <v>6.6799999999999998E-2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6">
        <v>24</v>
      </c>
      <c r="B28" s="55">
        <v>0.51100000000000001</v>
      </c>
      <c r="C28" s="56">
        <v>0.2</v>
      </c>
      <c r="D28" s="57">
        <v>8.8669999999999999E-2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6">
        <v>26</v>
      </c>
      <c r="B29" s="55">
        <v>0.40400000000000003</v>
      </c>
      <c r="C29" s="56">
        <v>0.13</v>
      </c>
      <c r="D29" s="57">
        <v>0.123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6">
        <v>28</v>
      </c>
      <c r="B30" s="55">
        <v>0.32</v>
      </c>
      <c r="C30" s="56">
        <v>0.08</v>
      </c>
      <c r="D30" s="57">
        <v>0.22700000000000001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6">
        <v>30</v>
      </c>
      <c r="B31" s="55">
        <v>0.254</v>
      </c>
      <c r="C31" s="56">
        <v>4.9000000000000002E-2</v>
      </c>
      <c r="D31" s="57">
        <v>0.33100000000000002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6">
        <v>32</v>
      </c>
      <c r="B32" s="55">
        <v>0.20300000000000001</v>
      </c>
      <c r="C32" s="58">
        <v>3.1E-2</v>
      </c>
      <c r="D32" s="59">
        <v>0.53800000000000003</v>
      </c>
      <c r="E32" s="2"/>
      <c r="F32" s="2"/>
      <c r="G32" s="2"/>
      <c r="H32" s="2"/>
      <c r="I32" s="2"/>
      <c r="J32" s="2"/>
      <c r="K32" s="2"/>
      <c r="L32" s="2"/>
      <c r="M32" s="2"/>
      <c r="N32" s="3"/>
      <c r="O32" s="2"/>
      <c r="P32" s="2"/>
      <c r="Q32" s="2"/>
      <c r="R32" s="2"/>
      <c r="S32" s="2"/>
      <c r="T32" s="2"/>
      <c r="U32" s="2"/>
    </row>
    <row r="33" spans="1:21" x14ac:dyDescent="0.25">
      <c r="A33" s="26">
        <v>34</v>
      </c>
      <c r="B33" s="55">
        <v>0.16</v>
      </c>
      <c r="C33" s="56">
        <v>0.02</v>
      </c>
      <c r="D33" s="57">
        <v>0.85599999999999998</v>
      </c>
      <c r="E33" s="2"/>
      <c r="F33" s="104" t="s">
        <v>47</v>
      </c>
      <c r="G33" s="104"/>
      <c r="H33" s="104"/>
      <c r="I33" s="104"/>
      <c r="J33" s="104"/>
      <c r="K33" s="104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6">
        <v>36</v>
      </c>
      <c r="B34" s="55">
        <v>0.127</v>
      </c>
      <c r="C34" s="56">
        <v>1.2999999999999999E-2</v>
      </c>
      <c r="D34" s="57">
        <v>1.361</v>
      </c>
      <c r="E34" s="2"/>
      <c r="F34" s="104" t="s">
        <v>48</v>
      </c>
      <c r="G34" s="104"/>
      <c r="H34" s="104"/>
      <c r="I34" s="104"/>
      <c r="J34" s="104"/>
      <c r="K34" s="104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6">
        <v>38</v>
      </c>
      <c r="B35" s="55">
        <v>0.10199999999999999</v>
      </c>
      <c r="C35" s="56">
        <v>7.7999999999999996E-3</v>
      </c>
      <c r="D35" s="57">
        <v>2.1640000000000001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6">
        <v>40</v>
      </c>
      <c r="B36" s="55">
        <v>7.9000000000000001E-2</v>
      </c>
      <c r="C36" s="56">
        <v>5.0000000000000001E-3</v>
      </c>
      <c r="D36" s="57">
        <v>3.4420000000000002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sheetProtection password="C70B" sheet="1" objects="1" scenarios="1" selectLockedCells="1"/>
  <mergeCells count="21">
    <mergeCell ref="J17:K17"/>
    <mergeCell ref="J18:K18"/>
    <mergeCell ref="J19:K19"/>
    <mergeCell ref="J20:K20"/>
    <mergeCell ref="E5:F5"/>
    <mergeCell ref="G5:H5"/>
    <mergeCell ref="C16:D16"/>
    <mergeCell ref="J14:N14"/>
    <mergeCell ref="R14:R15"/>
    <mergeCell ref="J15:Q15"/>
    <mergeCell ref="J5:K5"/>
    <mergeCell ref="O3:R6"/>
    <mergeCell ref="J16:K16"/>
    <mergeCell ref="L2:N2"/>
    <mergeCell ref="F1:L1"/>
    <mergeCell ref="E3:F3"/>
    <mergeCell ref="G3:H3"/>
    <mergeCell ref="E4:F4"/>
    <mergeCell ref="G4:H4"/>
    <mergeCell ref="J4:K4"/>
    <mergeCell ref="I3:K3"/>
  </mergeCells>
  <conditionalFormatting sqref="Q20">
    <cfRule type="cellIs" dxfId="120" priority="1" operator="lessThan">
      <formula>44</formula>
    </cfRule>
    <cfRule type="cellIs" dxfId="119" priority="2" operator="greaterThan">
      <formula>44</formula>
    </cfRule>
    <cfRule type="cellIs" dxfId="118" priority="25" operator="greaterThan">
      <formula>45</formula>
    </cfRule>
    <cfRule type="cellIs" dxfId="117" priority="40" operator="greaterThan">
      <formula>45</formula>
    </cfRule>
    <cfRule type="cellIs" dxfId="116" priority="41" operator="lessThan">
      <formula>45</formula>
    </cfRule>
  </conditionalFormatting>
  <conditionalFormatting sqref="J20 L20:P20">
    <cfRule type="cellIs" dxfId="115" priority="38" operator="lessThan">
      <formula>45</formula>
    </cfRule>
    <cfRule type="cellIs" dxfId="114" priority="39" operator="equal">
      <formula>45</formula>
    </cfRule>
  </conditionalFormatting>
  <conditionalFormatting sqref="P20">
    <cfRule type="cellIs" dxfId="113" priority="3" operator="lessThan">
      <formula>44</formula>
    </cfRule>
    <cfRule type="cellIs" dxfId="112" priority="4" operator="greaterThan">
      <formula>44</formula>
    </cfRule>
    <cfRule type="cellIs" dxfId="111" priority="26" operator="greaterThan">
      <formula>45</formula>
    </cfRule>
    <cfRule type="cellIs" dxfId="110" priority="37" operator="equal">
      <formula>45</formula>
    </cfRule>
  </conditionalFormatting>
  <conditionalFormatting sqref="J20">
    <cfRule type="cellIs" dxfId="109" priority="18" operator="greaterThan">
      <formula>45</formula>
    </cfRule>
    <cfRule type="cellIs" dxfId="108" priority="20" operator="lessThan">
      <formula>44.9</formula>
    </cfRule>
    <cfRule type="cellIs" dxfId="107" priority="23" operator="lessThan">
      <formula>49.9</formula>
    </cfRule>
    <cfRule type="cellIs" dxfId="106" priority="24" operator="greaterThan">
      <formula>45</formula>
    </cfRule>
    <cfRule type="cellIs" dxfId="105" priority="31" operator="greaterThan">
      <formula>45.01</formula>
    </cfRule>
    <cfRule type="cellIs" dxfId="104" priority="32" operator="equal">
      <formula>45.01</formula>
    </cfRule>
    <cfRule type="cellIs" dxfId="103" priority="33" operator="lessThan">
      <formula>45</formula>
    </cfRule>
    <cfRule type="cellIs" dxfId="102" priority="34" operator="equal">
      <formula>45</formula>
    </cfRule>
    <cfRule type="cellIs" dxfId="101" priority="35" operator="lessThan">
      <formula>45</formula>
    </cfRule>
    <cfRule type="cellIs" dxfId="100" priority="36" operator="lessThan">
      <formula>45</formula>
    </cfRule>
  </conditionalFormatting>
  <conditionalFormatting sqref="L20">
    <cfRule type="cellIs" dxfId="99" priority="11" operator="lessThan">
      <formula>44</formula>
    </cfRule>
    <cfRule type="cellIs" dxfId="98" priority="12" operator="greaterThan">
      <formula>44</formula>
    </cfRule>
    <cfRule type="cellIs" dxfId="97" priority="19" operator="greaterThan">
      <formula>45</formula>
    </cfRule>
    <cfRule type="cellIs" dxfId="96" priority="21" operator="lessThan">
      <formula>44.9</formula>
    </cfRule>
    <cfRule type="cellIs" dxfId="95" priority="22" operator="lessThan">
      <formula>49.9</formula>
    </cfRule>
    <cfRule type="cellIs" dxfId="94" priority="30" operator="greaterThan">
      <formula>45</formula>
    </cfRule>
  </conditionalFormatting>
  <conditionalFormatting sqref="M20">
    <cfRule type="cellIs" dxfId="93" priority="9" operator="lessThan">
      <formula>44</formula>
    </cfRule>
    <cfRule type="cellIs" dxfId="92" priority="10" operator="greaterThan">
      <formula>44</formula>
    </cfRule>
    <cfRule type="cellIs" dxfId="91" priority="29" operator="greaterThan">
      <formula>45</formula>
    </cfRule>
  </conditionalFormatting>
  <conditionalFormatting sqref="N20">
    <cfRule type="cellIs" dxfId="90" priority="7" operator="lessThan">
      <formula>44</formula>
    </cfRule>
    <cfRule type="cellIs" dxfId="89" priority="8" operator="greaterThan">
      <formula>44</formula>
    </cfRule>
    <cfRule type="cellIs" dxfId="88" priority="28" operator="greaterThan">
      <formula>45</formula>
    </cfRule>
  </conditionalFormatting>
  <conditionalFormatting sqref="O20">
    <cfRule type="cellIs" dxfId="87" priority="5" operator="lessThan">
      <formula>44</formula>
    </cfRule>
    <cfRule type="cellIs" dxfId="86" priority="6" operator="greaterThan">
      <formula>44</formula>
    </cfRule>
    <cfRule type="cellIs" dxfId="85" priority="27" operator="greaterThan">
      <formula>45</formula>
    </cfRule>
  </conditionalFormatting>
  <conditionalFormatting sqref="R16">
    <cfRule type="cellIs" dxfId="84" priority="15" operator="equal">
      <formula>74</formula>
    </cfRule>
    <cfRule type="cellIs" dxfId="83" priority="16" operator="lessThan">
      <formula>73.8</formula>
    </cfRule>
    <cfRule type="cellIs" dxfId="82" priority="17" operator="greaterThan">
      <formula>74</formula>
    </cfRule>
  </conditionalFormatting>
  <conditionalFormatting sqref="J20:K20">
    <cfRule type="cellIs" dxfId="81" priority="13" operator="lessThan">
      <formula>44</formula>
    </cfRule>
    <cfRule type="cellIs" dxfId="80" priority="14" operator="greaterThan">
      <formula>44</formula>
    </cfRule>
  </conditionalFormatting>
  <dataValidations count="2">
    <dataValidation type="list" allowBlank="1" showInputMessage="1" showErrorMessage="1" promptTitle="AWG" prompt="Выбрать тип кабеля" sqref="J5:K5">
      <formula1>$A$19:$A$36</formula1>
    </dataValidation>
    <dataValidation type="list" allowBlank="1" showInputMessage="1" showErrorMessage="1" sqref="O2">
      <formula1>$E$13:$E$14</formula1>
    </dataValidation>
  </dataValidations>
  <hyperlinks>
    <hyperlink ref="B4" r:id="rId1"/>
  </hyperlinks>
  <pageMargins left="0.7" right="0.7" top="0.75" bottom="0.75" header="0.3" footer="0.3"/>
  <pageSetup paperSize="9" scale="55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Normal="100" zoomScaleSheetLayoutView="110" workbookViewId="0">
      <selection activeCell="J5" sqref="J5"/>
    </sheetView>
  </sheetViews>
  <sheetFormatPr defaultRowHeight="15" x14ac:dyDescent="0.25"/>
  <cols>
    <col min="4" max="4" width="10.7109375" customWidth="1"/>
    <col min="6" max="6" width="10.140625" customWidth="1"/>
  </cols>
  <sheetData>
    <row r="1" spans="1:20" x14ac:dyDescent="0.25">
      <c r="A1" s="2"/>
      <c r="B1" s="2"/>
      <c r="C1" s="2"/>
      <c r="D1" s="2"/>
      <c r="E1" s="2"/>
      <c r="F1" s="61" t="s">
        <v>27</v>
      </c>
      <c r="G1" s="61"/>
      <c r="H1" s="61"/>
      <c r="I1" s="61"/>
      <c r="J1" s="61"/>
      <c r="K1" s="61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60" t="s">
        <v>39</v>
      </c>
      <c r="L2" s="60"/>
      <c r="M2" s="60"/>
      <c r="N2" s="47" t="s">
        <v>37</v>
      </c>
      <c r="O2" s="2"/>
      <c r="P2" s="49">
        <f>VLOOKUP(N2,E13:F14,2)</f>
        <v>1</v>
      </c>
      <c r="Q2" s="2"/>
      <c r="R2" s="2"/>
      <c r="S2" s="2"/>
      <c r="T2" s="2"/>
    </row>
    <row r="3" spans="1:20" ht="15" customHeight="1" x14ac:dyDescent="0.25">
      <c r="A3" s="2"/>
      <c r="B3" s="2"/>
      <c r="C3" s="2"/>
      <c r="D3" s="2"/>
      <c r="E3" s="62" t="s">
        <v>7</v>
      </c>
      <c r="F3" s="63"/>
      <c r="G3" s="97" t="s">
        <v>8</v>
      </c>
      <c r="H3" s="98"/>
      <c r="I3" s="97" t="s">
        <v>9</v>
      </c>
      <c r="J3" s="98"/>
      <c r="K3" s="2"/>
      <c r="L3" s="2"/>
      <c r="M3" s="2"/>
      <c r="N3" s="96" t="str">
        <f>IF(Q13&gt;60,"Общая мощность не должна превышать 74 Вт. для модели М1 и           60 Вт. для модели М1.2","")</f>
        <v/>
      </c>
      <c r="O3" s="96"/>
      <c r="P3" s="96"/>
      <c r="Q3" s="96"/>
      <c r="R3" s="2"/>
      <c r="S3" s="2"/>
      <c r="T3" s="2"/>
    </row>
    <row r="4" spans="1:20" x14ac:dyDescent="0.25">
      <c r="A4" s="45"/>
      <c r="B4" s="46" t="s">
        <v>22</v>
      </c>
      <c r="C4" s="45"/>
      <c r="D4" s="2"/>
      <c r="E4" s="66" t="s">
        <v>20</v>
      </c>
      <c r="F4" s="67"/>
      <c r="G4" s="102" t="s">
        <v>0</v>
      </c>
      <c r="H4" s="103"/>
      <c r="I4" s="19" t="s">
        <v>21</v>
      </c>
      <c r="J4" s="19" t="s">
        <v>10</v>
      </c>
      <c r="K4" s="2"/>
      <c r="L4" s="2"/>
      <c r="M4" s="2"/>
      <c r="N4" s="96"/>
      <c r="O4" s="96"/>
      <c r="P4" s="96"/>
      <c r="Q4" s="96"/>
      <c r="R4" s="2"/>
      <c r="S4" s="2"/>
      <c r="T4" s="2"/>
    </row>
    <row r="5" spans="1:20" x14ac:dyDescent="0.25">
      <c r="A5" s="2"/>
      <c r="B5" s="2"/>
      <c r="C5" s="2"/>
      <c r="D5" s="2"/>
      <c r="E5" s="92">
        <v>54</v>
      </c>
      <c r="F5" s="93"/>
      <c r="G5" s="83">
        <v>0</v>
      </c>
      <c r="H5" s="84"/>
      <c r="I5" s="29">
        <f>VLOOKUP(J5,A19:D36,3)</f>
        <v>0.2</v>
      </c>
      <c r="J5" s="43">
        <v>24</v>
      </c>
      <c r="K5" s="2"/>
      <c r="L5" s="2"/>
      <c r="M5" s="2"/>
      <c r="N5" s="96"/>
      <c r="O5" s="96"/>
      <c r="P5" s="96"/>
      <c r="Q5" s="96"/>
      <c r="R5" s="2"/>
      <c r="S5" s="2"/>
      <c r="T5" s="2"/>
    </row>
    <row r="6" spans="1:20" x14ac:dyDescent="0.25">
      <c r="A6" s="2"/>
      <c r="B6" s="2"/>
      <c r="C6" s="2"/>
      <c r="D6" s="2"/>
      <c r="E6" s="34"/>
      <c r="F6" s="2"/>
      <c r="G6" s="2"/>
      <c r="H6" s="2"/>
      <c r="I6" s="2"/>
      <c r="J6" s="2"/>
      <c r="K6" s="2"/>
      <c r="L6" s="2"/>
      <c r="M6" s="2"/>
      <c r="N6" s="96"/>
      <c r="O6" s="96"/>
      <c r="P6" s="96"/>
      <c r="Q6" s="96"/>
      <c r="R6" s="2"/>
      <c r="S6" s="2"/>
      <c r="T6" s="2"/>
    </row>
    <row r="7" spans="1:20" x14ac:dyDescent="0.25">
      <c r="A7" s="2"/>
      <c r="B7" s="2"/>
      <c r="C7" s="2"/>
      <c r="D7" s="2"/>
      <c r="E7" s="34"/>
      <c r="F7" s="2"/>
      <c r="G7" s="2"/>
      <c r="H7" s="2"/>
      <c r="I7" s="2"/>
      <c r="J7" s="2"/>
      <c r="K7" s="2"/>
      <c r="L7" s="2"/>
      <c r="M7" s="2"/>
      <c r="N7" s="96"/>
      <c r="O7" s="96"/>
      <c r="P7" s="96"/>
      <c r="Q7" s="96"/>
      <c r="R7" s="2"/>
      <c r="S7" s="2"/>
      <c r="T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2"/>
      <c r="B10" s="2"/>
      <c r="C10" s="2"/>
      <c r="D10" s="2"/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2"/>
      <c r="B11" s="2"/>
      <c r="C11" s="2"/>
      <c r="D11" s="2"/>
      <c r="E11" s="6"/>
      <c r="F11" s="2"/>
      <c r="G11" s="5"/>
      <c r="H11" s="5"/>
      <c r="I11" s="4"/>
      <c r="J11" s="94" t="s">
        <v>3</v>
      </c>
      <c r="K11" s="94"/>
      <c r="L11" s="94"/>
      <c r="M11" s="94"/>
      <c r="N11" s="1"/>
      <c r="O11" s="1"/>
      <c r="P11" s="1"/>
      <c r="Q11" s="31" t="s">
        <v>2</v>
      </c>
      <c r="R11" s="2"/>
      <c r="S11" s="2"/>
      <c r="T11" s="2"/>
    </row>
    <row r="12" spans="1:20" x14ac:dyDescent="0.25">
      <c r="A12" s="2"/>
      <c r="B12" s="2"/>
      <c r="C12" s="2"/>
      <c r="D12" s="2"/>
      <c r="E12" s="2"/>
      <c r="F12" s="2"/>
      <c r="G12" s="5"/>
      <c r="H12" s="5"/>
      <c r="I12" s="6"/>
      <c r="J12" s="95" t="s">
        <v>4</v>
      </c>
      <c r="K12" s="95"/>
      <c r="L12" s="95"/>
      <c r="M12" s="95"/>
      <c r="N12" s="95"/>
      <c r="O12" s="95"/>
      <c r="P12" s="95"/>
      <c r="Q12" s="33"/>
      <c r="R12" s="2"/>
      <c r="S12" s="2"/>
      <c r="T12" s="2"/>
    </row>
    <row r="13" spans="1:20" x14ac:dyDescent="0.25">
      <c r="A13" s="2"/>
      <c r="B13" s="2"/>
      <c r="C13" s="2"/>
      <c r="D13" s="2"/>
      <c r="E13" s="52" t="s">
        <v>37</v>
      </c>
      <c r="F13" s="51">
        <v>1</v>
      </c>
      <c r="G13" s="35" t="s">
        <v>11</v>
      </c>
      <c r="H13" s="36"/>
      <c r="I13" s="37"/>
      <c r="J13" s="30">
        <f>Q31</f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9">
        <f>SUM(J13:P13)</f>
        <v>0</v>
      </c>
      <c r="R13" s="2"/>
      <c r="S13" s="2"/>
      <c r="T13" s="2"/>
    </row>
    <row r="14" spans="1:20" x14ac:dyDescent="0.25">
      <c r="A14" s="20" t="s">
        <v>1</v>
      </c>
      <c r="B14" s="21"/>
      <c r="C14" s="21"/>
      <c r="D14" s="22"/>
      <c r="E14" s="52" t="s">
        <v>38</v>
      </c>
      <c r="F14" s="51">
        <v>2</v>
      </c>
      <c r="G14" s="35" t="s">
        <v>5</v>
      </c>
      <c r="H14" s="36"/>
      <c r="I14" s="37"/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18">
        <f>SUM(J14:P14)</f>
        <v>0</v>
      </c>
      <c r="R14" s="2"/>
      <c r="S14" s="2"/>
      <c r="T14" s="2"/>
    </row>
    <row r="15" spans="1:20" x14ac:dyDescent="0.25">
      <c r="A15" s="20" t="s">
        <v>6</v>
      </c>
      <c r="B15" s="22"/>
      <c r="C15" s="73">
        <f>VLOOKUP(J5,A19:D36,4)</f>
        <v>8.8669999999999999E-2</v>
      </c>
      <c r="D15" s="74"/>
      <c r="E15" s="8"/>
      <c r="F15" s="8"/>
      <c r="G15" s="35" t="s">
        <v>12</v>
      </c>
      <c r="H15" s="36"/>
      <c r="I15" s="37"/>
      <c r="J15" s="17">
        <f>J13/E5</f>
        <v>0</v>
      </c>
      <c r="K15" s="17">
        <f>K13/E5</f>
        <v>0</v>
      </c>
      <c r="L15" s="17">
        <f>L13/E5</f>
        <v>0</v>
      </c>
      <c r="M15" s="17">
        <f>M13/E5</f>
        <v>0</v>
      </c>
      <c r="N15" s="17">
        <f>N13/E5</f>
        <v>0</v>
      </c>
      <c r="O15" s="17">
        <f>O13/E5</f>
        <v>0</v>
      </c>
      <c r="P15" s="17">
        <f>P13/E5</f>
        <v>0</v>
      </c>
      <c r="Q15" s="17">
        <f>SUM(J15:P15)</f>
        <v>0</v>
      </c>
      <c r="R15" s="2"/>
      <c r="S15" s="2"/>
      <c r="T15" s="2"/>
    </row>
    <row r="16" spans="1:20" x14ac:dyDescent="0.25">
      <c r="A16" s="2"/>
      <c r="B16" s="2"/>
      <c r="C16" s="2"/>
      <c r="D16" s="2"/>
      <c r="E16" s="8"/>
      <c r="F16" s="8"/>
      <c r="G16" s="35" t="s">
        <v>13</v>
      </c>
      <c r="H16" s="36"/>
      <c r="I16" s="37"/>
      <c r="J16" s="17">
        <f>(C15*(G5+J14)/(I5*2*P2))*J15</f>
        <v>0</v>
      </c>
      <c r="K16" s="17">
        <f>(C15*(G5+K14)/(I5*4))*K15</f>
        <v>0</v>
      </c>
      <c r="L16" s="17">
        <f>(C15*(G5+L14)/(I5*4))*L15</f>
        <v>0</v>
      </c>
      <c r="M16" s="17">
        <f>(C15*(G5+M14)/(I5*4))*M15</f>
        <v>0</v>
      </c>
      <c r="N16" s="17">
        <f>(C15*(G5+N14)/(I5*4))*N15</f>
        <v>0</v>
      </c>
      <c r="O16" s="17">
        <f>(C15*(G5+O14)/(I5*4))*O15</f>
        <v>0</v>
      </c>
      <c r="P16" s="17">
        <f>(C15*(G5+P14)/(I5*4))*P15</f>
        <v>0</v>
      </c>
      <c r="Q16" s="11"/>
      <c r="R16" s="2"/>
      <c r="S16" s="2"/>
      <c r="T16" s="2"/>
    </row>
    <row r="17" spans="1:20" x14ac:dyDescent="0.25">
      <c r="A17" s="99" t="s">
        <v>19</v>
      </c>
      <c r="B17" s="100"/>
      <c r="C17" s="100"/>
      <c r="D17" s="101"/>
      <c r="E17" s="8"/>
      <c r="F17" s="8"/>
      <c r="G17" s="38" t="s">
        <v>14</v>
      </c>
      <c r="H17" s="39"/>
      <c r="I17" s="40"/>
      <c r="J17" s="10">
        <f>E5-(E5*J16/100)</f>
        <v>54</v>
      </c>
      <c r="K17" s="10">
        <f>E5-(E5*K16/100)</f>
        <v>54</v>
      </c>
      <c r="L17" s="10">
        <f>E5-(E5*L16/100)</f>
        <v>54</v>
      </c>
      <c r="M17" s="10">
        <f>E5-(E5*M16/100)</f>
        <v>54</v>
      </c>
      <c r="N17" s="10">
        <f>E5-(E5*N16/100)</f>
        <v>54</v>
      </c>
      <c r="O17" s="10">
        <f>E5-(E5*O16/100)</f>
        <v>54</v>
      </c>
      <c r="P17" s="10">
        <f>E5-(E5*P16/100)</f>
        <v>54</v>
      </c>
      <c r="Q17" s="12"/>
      <c r="R17" s="2"/>
      <c r="S17" s="2"/>
      <c r="T17" s="2"/>
    </row>
    <row r="18" spans="1:20" ht="25.5" x14ac:dyDescent="0.25">
      <c r="A18" s="25" t="s">
        <v>10</v>
      </c>
      <c r="B18" s="25" t="s">
        <v>15</v>
      </c>
      <c r="C18" s="32" t="s">
        <v>16</v>
      </c>
      <c r="D18" s="27" t="s">
        <v>17</v>
      </c>
      <c r="E18" s="8"/>
      <c r="F18" s="8"/>
      <c r="G18" s="5"/>
      <c r="H18" s="5"/>
      <c r="I18" s="5"/>
      <c r="J18" s="2"/>
      <c r="K18" s="2"/>
      <c r="L18" s="2"/>
      <c r="M18" s="2"/>
      <c r="N18" s="2"/>
      <c r="O18" s="2"/>
      <c r="P18" s="2"/>
      <c r="Q18" s="2"/>
      <c r="R18" s="5"/>
      <c r="S18" s="2"/>
      <c r="T18" s="2"/>
    </row>
    <row r="19" spans="1:20" x14ac:dyDescent="0.25">
      <c r="A19" s="26">
        <v>10</v>
      </c>
      <c r="B19" s="55">
        <v>2.6</v>
      </c>
      <c r="C19" s="55">
        <v>5.31</v>
      </c>
      <c r="D19" s="54">
        <v>3.5999999999999999E-3</v>
      </c>
      <c r="E19" s="8"/>
      <c r="F19" s="8"/>
      <c r="G19" s="5"/>
      <c r="H19" s="5"/>
      <c r="I19" s="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6">
        <v>12</v>
      </c>
      <c r="B20" s="55">
        <v>2.0499999999999998</v>
      </c>
      <c r="C20" s="56">
        <v>3.3</v>
      </c>
      <c r="D20" s="57">
        <v>6.0000000000000001E-3</v>
      </c>
      <c r="E20" s="5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6">
        <v>13</v>
      </c>
      <c r="B21" s="55">
        <v>1.83</v>
      </c>
      <c r="C21" s="56">
        <v>2.6</v>
      </c>
      <c r="D21" s="57">
        <v>7.4999999999999997E-3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6">
        <v>14</v>
      </c>
      <c r="B22" s="55">
        <v>1.63</v>
      </c>
      <c r="C22" s="56">
        <v>2</v>
      </c>
      <c r="D22" s="57">
        <v>9.4999999999999998E-3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6">
        <v>16</v>
      </c>
      <c r="B23" s="55">
        <v>1.3</v>
      </c>
      <c r="C23" s="56">
        <v>1.3</v>
      </c>
      <c r="D23" s="57">
        <v>1.4500000000000001E-2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6">
        <v>18</v>
      </c>
      <c r="B24" s="55">
        <v>1.02</v>
      </c>
      <c r="C24" s="56">
        <v>0.78</v>
      </c>
      <c r="D24" s="57">
        <v>2.4500000000000001E-2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26">
        <v>20</v>
      </c>
      <c r="B25" s="55">
        <v>0.81299999999999994</v>
      </c>
      <c r="C25" s="56">
        <v>0.5</v>
      </c>
      <c r="D25" s="57">
        <v>3.5499999999999997E-2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6">
        <v>22</v>
      </c>
      <c r="B26" s="55">
        <v>0.64300000000000002</v>
      </c>
      <c r="C26" s="56">
        <v>0.33</v>
      </c>
      <c r="D26" s="57">
        <v>0.06</v>
      </c>
      <c r="E26" s="105" t="s">
        <v>49</v>
      </c>
      <c r="F26" s="104"/>
      <c r="G26" s="104"/>
      <c r="H26" s="104"/>
      <c r="I26" s="10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6">
        <v>23</v>
      </c>
      <c r="B27" s="55">
        <v>0.57399999999999995</v>
      </c>
      <c r="C27" s="56">
        <v>0.26</v>
      </c>
      <c r="D27" s="57">
        <v>6.6799999999999998E-2</v>
      </c>
      <c r="E27" s="104" t="s">
        <v>50</v>
      </c>
      <c r="F27" s="104"/>
      <c r="G27" s="104"/>
      <c r="H27" s="104"/>
      <c r="I27" s="10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6">
        <v>24</v>
      </c>
      <c r="B28" s="55">
        <v>0.51100000000000001</v>
      </c>
      <c r="C28" s="56">
        <v>0.2</v>
      </c>
      <c r="D28" s="57">
        <v>8.8669999999999999E-2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6">
        <v>26</v>
      </c>
      <c r="B29" s="55">
        <v>0.40400000000000003</v>
      </c>
      <c r="C29" s="56">
        <v>0.13</v>
      </c>
      <c r="D29" s="57">
        <v>0.123</v>
      </c>
      <c r="E29" s="2"/>
      <c r="F29" s="2"/>
      <c r="G29" s="5"/>
      <c r="H29" s="5"/>
      <c r="I29" s="4"/>
      <c r="J29" s="94" t="s">
        <v>3</v>
      </c>
      <c r="K29" s="94"/>
      <c r="L29" s="94"/>
      <c r="M29" s="94"/>
      <c r="N29" s="1"/>
      <c r="O29" s="1"/>
      <c r="P29" s="1"/>
      <c r="Q29" s="31" t="s">
        <v>2</v>
      </c>
      <c r="R29" s="2"/>
      <c r="S29" s="2"/>
      <c r="T29" s="2"/>
    </row>
    <row r="30" spans="1:20" x14ac:dyDescent="0.25">
      <c r="A30" s="26">
        <v>28</v>
      </c>
      <c r="B30" s="55">
        <v>0.32</v>
      </c>
      <c r="C30" s="56">
        <v>0.08</v>
      </c>
      <c r="D30" s="57">
        <v>0.22700000000000001</v>
      </c>
      <c r="E30" s="2"/>
      <c r="F30" s="2"/>
      <c r="G30" s="5"/>
      <c r="H30" s="5"/>
      <c r="I30" s="6"/>
      <c r="J30" s="95" t="s">
        <v>4</v>
      </c>
      <c r="K30" s="95"/>
      <c r="L30" s="95"/>
      <c r="M30" s="95"/>
      <c r="N30" s="95"/>
      <c r="O30" s="95"/>
      <c r="P30" s="95"/>
      <c r="Q30" s="33"/>
      <c r="R30" s="2"/>
      <c r="S30" s="2"/>
      <c r="T30" s="2"/>
    </row>
    <row r="31" spans="1:20" x14ac:dyDescent="0.25">
      <c r="A31" s="26">
        <v>30</v>
      </c>
      <c r="B31" s="55">
        <v>0.254</v>
      </c>
      <c r="C31" s="56">
        <v>4.9000000000000002E-2</v>
      </c>
      <c r="D31" s="57">
        <v>0.33100000000000002</v>
      </c>
      <c r="E31" s="2"/>
      <c r="F31" s="2"/>
      <c r="G31" s="35" t="s">
        <v>11</v>
      </c>
      <c r="H31" s="36"/>
      <c r="I31" s="37"/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9">
        <f>SUM(J31:P31)</f>
        <v>0</v>
      </c>
      <c r="R31" s="2"/>
      <c r="S31" s="2"/>
      <c r="T31" s="2"/>
    </row>
    <row r="32" spans="1:20" x14ac:dyDescent="0.25">
      <c r="A32" s="26">
        <v>32</v>
      </c>
      <c r="B32" s="55">
        <v>0.20300000000000001</v>
      </c>
      <c r="C32" s="58">
        <v>3.1E-2</v>
      </c>
      <c r="D32" s="59">
        <v>0.53800000000000003</v>
      </c>
      <c r="E32" s="2"/>
      <c r="F32" s="2"/>
      <c r="G32" s="35" t="s">
        <v>5</v>
      </c>
      <c r="H32" s="36"/>
      <c r="I32" s="37"/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18">
        <f>SUM(J32:P32)</f>
        <v>0</v>
      </c>
      <c r="R32" s="2"/>
      <c r="S32" s="2"/>
      <c r="T32" s="2"/>
    </row>
    <row r="33" spans="1:20" x14ac:dyDescent="0.25">
      <c r="A33" s="26">
        <v>34</v>
      </c>
      <c r="B33" s="55">
        <v>0.16</v>
      </c>
      <c r="C33" s="56">
        <v>0.02</v>
      </c>
      <c r="D33" s="57">
        <v>0.85599999999999998</v>
      </c>
      <c r="E33" s="2"/>
      <c r="F33" s="2"/>
      <c r="G33" s="35" t="s">
        <v>12</v>
      </c>
      <c r="H33" s="36"/>
      <c r="I33" s="37"/>
      <c r="J33" s="17">
        <f>J31/J17</f>
        <v>0</v>
      </c>
      <c r="K33" s="17">
        <f>K31/J17</f>
        <v>0</v>
      </c>
      <c r="L33" s="17">
        <f>L31/J17</f>
        <v>0</v>
      </c>
      <c r="M33" s="17">
        <f>M31/J17</f>
        <v>0</v>
      </c>
      <c r="N33" s="17">
        <f>N31/J17</f>
        <v>0</v>
      </c>
      <c r="O33" s="17">
        <f>O31/J17</f>
        <v>0</v>
      </c>
      <c r="P33" s="17">
        <f>P31/J17</f>
        <v>0</v>
      </c>
      <c r="Q33" s="17">
        <f>SUM(J33:P33)</f>
        <v>0</v>
      </c>
      <c r="R33" s="2"/>
      <c r="S33" s="2"/>
      <c r="T33" s="2"/>
    </row>
    <row r="34" spans="1:20" x14ac:dyDescent="0.25">
      <c r="A34" s="26">
        <v>36</v>
      </c>
      <c r="B34" s="55">
        <v>0.127</v>
      </c>
      <c r="C34" s="56">
        <v>1.2999999999999999E-2</v>
      </c>
      <c r="D34" s="57">
        <v>1.361</v>
      </c>
      <c r="E34" s="2"/>
      <c r="F34" s="2"/>
      <c r="G34" s="35" t="s">
        <v>13</v>
      </c>
      <c r="H34" s="36"/>
      <c r="I34" s="37"/>
      <c r="J34" s="17">
        <f>(C15*(J14+J32)/(I5*2*P2))*J33</f>
        <v>0</v>
      </c>
      <c r="K34" s="17">
        <f>(C15*(J14+K32)/(I5*4))*K33</f>
        <v>0</v>
      </c>
      <c r="L34" s="17">
        <f>(C15*(J14+L32)/(I5*4))*L33</f>
        <v>0</v>
      </c>
      <c r="M34" s="17">
        <f>(C15*(J14+M32)/(I5*4))*M33</f>
        <v>0</v>
      </c>
      <c r="N34" s="17">
        <f>(C15*(J14+N32)/(I5*4))*N33</f>
        <v>0</v>
      </c>
      <c r="O34" s="17">
        <f>(C15*(J14+O32)/(I5*4))*O33</f>
        <v>0</v>
      </c>
      <c r="P34" s="17">
        <f>(C15*(J14+P32)/(I5*4))*P33</f>
        <v>0</v>
      </c>
      <c r="Q34" s="11"/>
      <c r="R34" s="2"/>
      <c r="S34" s="2"/>
      <c r="T34" s="2"/>
    </row>
    <row r="35" spans="1:20" x14ac:dyDescent="0.25">
      <c r="A35" s="26">
        <v>38</v>
      </c>
      <c r="B35" s="55">
        <v>0.10199999999999999</v>
      </c>
      <c r="C35" s="56">
        <v>7.7999999999999996E-3</v>
      </c>
      <c r="D35" s="57">
        <v>2.1640000000000001</v>
      </c>
      <c r="E35" s="2"/>
      <c r="F35" s="2"/>
      <c r="G35" s="35" t="s">
        <v>14</v>
      </c>
      <c r="H35" s="36"/>
      <c r="I35" s="37"/>
      <c r="J35" s="10">
        <f>J17-(J17*J34/100)</f>
        <v>54</v>
      </c>
      <c r="K35" s="10">
        <f>J17-(J17*K34/100)</f>
        <v>54</v>
      </c>
      <c r="L35" s="10">
        <f>J17-(J17*L34/100)</f>
        <v>54</v>
      </c>
      <c r="M35" s="10">
        <f>J17-(J17*M34/100)</f>
        <v>54</v>
      </c>
      <c r="N35" s="10">
        <f>J17-(J17*N34/100)</f>
        <v>54</v>
      </c>
      <c r="O35" s="10">
        <f>J17-(J17*O34/100)</f>
        <v>54</v>
      </c>
      <c r="P35" s="10">
        <f>J17-(J17*P34/100)</f>
        <v>54</v>
      </c>
      <c r="Q35" s="12"/>
      <c r="R35" s="2"/>
      <c r="S35" s="2"/>
      <c r="T35" s="2"/>
    </row>
    <row r="36" spans="1:20" x14ac:dyDescent="0.25">
      <c r="A36" s="26">
        <v>40</v>
      </c>
      <c r="B36" s="55">
        <v>7.9000000000000001E-2</v>
      </c>
      <c r="C36" s="56">
        <v>5.0000000000000001E-3</v>
      </c>
      <c r="D36" s="57">
        <v>3.4420000000000002</v>
      </c>
      <c r="E36" s="2"/>
      <c r="F36" s="2"/>
      <c r="G36" s="5"/>
      <c r="H36" s="5"/>
      <c r="I36" s="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2"/>
      <c r="F37" s="2"/>
      <c r="G37" s="5"/>
      <c r="H37" s="5"/>
      <c r="I37" s="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</sheetData>
  <sheetProtection password="C70B" sheet="1" objects="1" scenarios="1" selectLockedCells="1"/>
  <mergeCells count="16">
    <mergeCell ref="C15:D15"/>
    <mergeCell ref="E3:F3"/>
    <mergeCell ref="G3:H3"/>
    <mergeCell ref="I3:J3"/>
    <mergeCell ref="A17:D17"/>
    <mergeCell ref="J11:M11"/>
    <mergeCell ref="E4:F4"/>
    <mergeCell ref="G4:H4"/>
    <mergeCell ref="E5:F5"/>
    <mergeCell ref="G5:H5"/>
    <mergeCell ref="F1:K1"/>
    <mergeCell ref="J29:M29"/>
    <mergeCell ref="J30:P30"/>
    <mergeCell ref="J12:P12"/>
    <mergeCell ref="N3:Q7"/>
    <mergeCell ref="K2:M2"/>
  </mergeCells>
  <conditionalFormatting sqref="P17">
    <cfRule type="cellIs" dxfId="79" priority="15" operator="lessThan">
      <formula>44</formula>
    </cfRule>
    <cfRule type="cellIs" dxfId="78" priority="16" operator="greaterThan">
      <formula>44</formula>
    </cfRule>
    <cfRule type="cellIs" dxfId="77" priority="64" operator="greaterThan">
      <formula>45</formula>
    </cfRule>
    <cfRule type="cellIs" dxfId="76" priority="79" operator="greaterThan">
      <formula>45</formula>
    </cfRule>
    <cfRule type="cellIs" dxfId="75" priority="80" operator="lessThan">
      <formula>45</formula>
    </cfRule>
  </conditionalFormatting>
  <conditionalFormatting sqref="J17:O17">
    <cfRule type="cellIs" dxfId="74" priority="77" operator="lessThan">
      <formula>45</formula>
    </cfRule>
    <cfRule type="cellIs" dxfId="73" priority="78" operator="equal">
      <formula>45</formula>
    </cfRule>
  </conditionalFormatting>
  <conditionalFormatting sqref="O17">
    <cfRule type="cellIs" dxfId="72" priority="17" operator="lessThan">
      <formula>44</formula>
    </cfRule>
    <cfRule type="cellIs" dxfId="71" priority="18" operator="greaterThan">
      <formula>44</formula>
    </cfRule>
    <cfRule type="cellIs" dxfId="70" priority="65" operator="greaterThan">
      <formula>45</formula>
    </cfRule>
    <cfRule type="cellIs" dxfId="69" priority="76" operator="equal">
      <formula>45</formula>
    </cfRule>
  </conditionalFormatting>
  <conditionalFormatting sqref="J17">
    <cfRule type="cellIs" dxfId="68" priority="57" operator="greaterThan">
      <formula>45</formula>
    </cfRule>
    <cfRule type="cellIs" dxfId="67" priority="59" operator="lessThan">
      <formula>44.9</formula>
    </cfRule>
    <cfRule type="cellIs" dxfId="66" priority="62" operator="lessThan">
      <formula>49.9</formula>
    </cfRule>
    <cfRule type="cellIs" dxfId="65" priority="63" operator="greaterThan">
      <formula>45</formula>
    </cfRule>
    <cfRule type="cellIs" dxfId="64" priority="70" operator="greaterThan">
      <formula>45.01</formula>
    </cfRule>
    <cfRule type="cellIs" dxfId="63" priority="71" operator="equal">
      <formula>45.01</formula>
    </cfRule>
    <cfRule type="cellIs" dxfId="62" priority="72" operator="lessThan">
      <formula>45</formula>
    </cfRule>
    <cfRule type="cellIs" dxfId="61" priority="73" operator="equal">
      <formula>45</formula>
    </cfRule>
    <cfRule type="cellIs" dxfId="60" priority="74" operator="lessThan">
      <formula>45</formula>
    </cfRule>
    <cfRule type="cellIs" dxfId="59" priority="75" operator="lessThan">
      <formula>45</formula>
    </cfRule>
  </conditionalFormatting>
  <conditionalFormatting sqref="K17">
    <cfRule type="cellIs" dxfId="58" priority="25" operator="lessThan">
      <formula>44</formula>
    </cfRule>
    <cfRule type="cellIs" dxfId="57" priority="26" operator="greaterThan">
      <formula>44</formula>
    </cfRule>
    <cfRule type="cellIs" dxfId="56" priority="58" operator="greaterThan">
      <formula>45</formula>
    </cfRule>
    <cfRule type="cellIs" dxfId="55" priority="60" operator="lessThan">
      <formula>44.9</formula>
    </cfRule>
    <cfRule type="cellIs" dxfId="54" priority="61" operator="lessThan">
      <formula>49.9</formula>
    </cfRule>
    <cfRule type="cellIs" dxfId="53" priority="69" operator="greaterThan">
      <formula>45</formula>
    </cfRule>
  </conditionalFormatting>
  <conditionalFormatting sqref="L17">
    <cfRule type="cellIs" dxfId="52" priority="23" operator="lessThan">
      <formula>44</formula>
    </cfRule>
    <cfRule type="cellIs" dxfId="51" priority="24" operator="greaterThan">
      <formula>44</formula>
    </cfRule>
    <cfRule type="cellIs" dxfId="50" priority="68" operator="greaterThan">
      <formula>45</formula>
    </cfRule>
  </conditionalFormatting>
  <conditionalFormatting sqref="M17">
    <cfRule type="cellIs" dxfId="49" priority="21" operator="lessThan">
      <formula>44</formula>
    </cfRule>
    <cfRule type="cellIs" dxfId="48" priority="22" operator="greaterThan">
      <formula>44</formula>
    </cfRule>
    <cfRule type="cellIs" dxfId="47" priority="67" operator="greaterThan">
      <formula>45</formula>
    </cfRule>
  </conditionalFormatting>
  <conditionalFormatting sqref="N17">
    <cfRule type="cellIs" dxfId="46" priority="19" operator="lessThan">
      <formula>44</formula>
    </cfRule>
    <cfRule type="cellIs" dxfId="45" priority="20" operator="greaterThan">
      <formula>44</formula>
    </cfRule>
    <cfRule type="cellIs" dxfId="44" priority="66" operator="greaterThan">
      <formula>45</formula>
    </cfRule>
  </conditionalFormatting>
  <conditionalFormatting sqref="Q13">
    <cfRule type="cellIs" dxfId="43" priority="54" operator="equal">
      <formula>74</formula>
    </cfRule>
    <cfRule type="cellIs" dxfId="42" priority="55" operator="lessThan">
      <formula>73.8</formula>
    </cfRule>
    <cfRule type="cellIs" dxfId="41" priority="56" operator="greaterThan">
      <formula>74</formula>
    </cfRule>
  </conditionalFormatting>
  <conditionalFormatting sqref="Q31">
    <cfRule type="cellIs" dxfId="40" priority="27" operator="equal">
      <formula>74</formula>
    </cfRule>
    <cfRule type="cellIs" dxfId="39" priority="28" operator="lessThan">
      <formula>73.8</formula>
    </cfRule>
    <cfRule type="cellIs" dxfId="38" priority="29" operator="greaterThan">
      <formula>74</formula>
    </cfRule>
  </conditionalFormatting>
  <conditionalFormatting sqref="P35">
    <cfRule type="cellIs" dxfId="37" priority="3" operator="lessThan">
      <formula>44</formula>
    </cfRule>
    <cfRule type="cellIs" dxfId="36" priority="4" operator="greaterThan">
      <formula>44</formula>
    </cfRule>
    <cfRule type="cellIs" dxfId="35" priority="37" operator="greaterThan">
      <formula>45</formula>
    </cfRule>
    <cfRule type="cellIs" dxfId="34" priority="52" operator="greaterThan">
      <formula>45</formula>
    </cfRule>
    <cfRule type="cellIs" dxfId="33" priority="53" operator="lessThan">
      <formula>45</formula>
    </cfRule>
  </conditionalFormatting>
  <conditionalFormatting sqref="J35:O35">
    <cfRule type="cellIs" dxfId="32" priority="50" operator="lessThan">
      <formula>45</formula>
    </cfRule>
    <cfRule type="cellIs" dxfId="31" priority="51" operator="equal">
      <formula>45</formula>
    </cfRule>
  </conditionalFormatting>
  <conditionalFormatting sqref="O35">
    <cfRule type="cellIs" dxfId="30" priority="5" operator="lessThan">
      <formula>44</formula>
    </cfRule>
    <cfRule type="cellIs" dxfId="29" priority="6" operator="greaterThan">
      <formula>44</formula>
    </cfRule>
    <cfRule type="cellIs" dxfId="28" priority="38" operator="greaterThan">
      <formula>45</formula>
    </cfRule>
    <cfRule type="cellIs" dxfId="27" priority="49" operator="equal">
      <formula>45</formula>
    </cfRule>
  </conditionalFormatting>
  <conditionalFormatting sqref="J35">
    <cfRule type="cellIs" dxfId="26" priority="1" operator="lessThan">
      <formula>44</formula>
    </cfRule>
    <cfRule type="cellIs" dxfId="25" priority="2" operator="greaterThan">
      <formula>44</formula>
    </cfRule>
    <cfRule type="cellIs" dxfId="24" priority="30" operator="greaterThan">
      <formula>45</formula>
    </cfRule>
    <cfRule type="cellIs" dxfId="23" priority="32" operator="lessThan">
      <formula>44.9</formula>
    </cfRule>
    <cfRule type="cellIs" dxfId="22" priority="35" operator="lessThan">
      <formula>49.9</formula>
    </cfRule>
    <cfRule type="cellIs" dxfId="21" priority="36" operator="greaterThan">
      <formula>45</formula>
    </cfRule>
    <cfRule type="cellIs" dxfId="20" priority="43" operator="greaterThan">
      <formula>45.01</formula>
    </cfRule>
    <cfRule type="cellIs" dxfId="19" priority="44" operator="equal">
      <formula>45.01</formula>
    </cfRule>
    <cfRule type="cellIs" dxfId="18" priority="45" operator="lessThan">
      <formula>45</formula>
    </cfRule>
    <cfRule type="cellIs" dxfId="17" priority="46" operator="equal">
      <formula>45</formula>
    </cfRule>
    <cfRule type="cellIs" dxfId="16" priority="47" operator="lessThan">
      <formula>45</formula>
    </cfRule>
    <cfRule type="cellIs" dxfId="15" priority="48" operator="lessThan">
      <formula>45</formula>
    </cfRule>
  </conditionalFormatting>
  <conditionalFormatting sqref="K35">
    <cfRule type="cellIs" dxfId="14" priority="13" operator="lessThan">
      <formula>44</formula>
    </cfRule>
    <cfRule type="cellIs" dxfId="13" priority="14" operator="greaterThan">
      <formula>44</formula>
    </cfRule>
    <cfRule type="cellIs" dxfId="12" priority="31" operator="greaterThan">
      <formula>45</formula>
    </cfRule>
    <cfRule type="cellIs" dxfId="11" priority="33" operator="lessThan">
      <formula>44.9</formula>
    </cfRule>
    <cfRule type="cellIs" dxfId="10" priority="34" operator="lessThan">
      <formula>49.9</formula>
    </cfRule>
    <cfRule type="cellIs" dxfId="9" priority="42" operator="greaterThan">
      <formula>45</formula>
    </cfRule>
  </conditionalFormatting>
  <conditionalFormatting sqref="L35">
    <cfRule type="cellIs" dxfId="8" priority="11" operator="lessThan">
      <formula>44</formula>
    </cfRule>
    <cfRule type="cellIs" dxfId="7" priority="12" operator="greaterThan">
      <formula>44</formula>
    </cfRule>
    <cfRule type="cellIs" dxfId="6" priority="41" operator="greaterThan">
      <formula>45</formula>
    </cfRule>
  </conditionalFormatting>
  <conditionalFormatting sqref="M35">
    <cfRule type="cellIs" dxfId="5" priority="9" operator="lessThan">
      <formula>44</formula>
    </cfRule>
    <cfRule type="cellIs" dxfId="4" priority="10" operator="greaterThan">
      <formula>44</formula>
    </cfRule>
    <cfRule type="cellIs" dxfId="3" priority="40" operator="greaterThan">
      <formula>45</formula>
    </cfRule>
  </conditionalFormatting>
  <conditionalFormatting sqref="N35">
    <cfRule type="cellIs" dxfId="2" priority="7" operator="lessThan">
      <formula>44</formula>
    </cfRule>
    <cfRule type="cellIs" dxfId="1" priority="8" operator="greaterThan">
      <formula>44</formula>
    </cfRule>
    <cfRule type="cellIs" dxfId="0" priority="39" operator="greaterThan">
      <formula>45</formula>
    </cfRule>
  </conditionalFormatting>
  <dataValidations count="2">
    <dataValidation type="list" allowBlank="1" showInputMessage="1" showErrorMessage="1" promptTitle="AWG" prompt="Выбрать тип кабеля" sqref="J5">
      <formula1>$A$19:$A$36</formula1>
    </dataValidation>
    <dataValidation type="list" allowBlank="1" showInputMessage="1" showErrorMessage="1" sqref="N2">
      <formula1>$E$13:$E$14</formula1>
    </dataValidation>
  </dataValidations>
  <hyperlinks>
    <hyperlink ref="B4" r:id="rId1"/>
  </hyperlinks>
  <pageMargins left="0.7" right="0.7" top="0.75" bottom="0.75" header="0.3" footer="0.3"/>
  <pageSetup paperSize="9" scale="55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4" sqref="A14"/>
    </sheetView>
  </sheetViews>
  <sheetFormatPr defaultRowHeight="15" x14ac:dyDescent="0.25"/>
  <sheetData>
    <row r="1" spans="1:2" x14ac:dyDescent="0.25">
      <c r="A1" t="s">
        <v>46</v>
      </c>
    </row>
    <row r="3" spans="1:2" x14ac:dyDescent="0.25">
      <c r="A3" t="s">
        <v>28</v>
      </c>
    </row>
    <row r="5" spans="1:2" x14ac:dyDescent="0.25">
      <c r="A5" t="s">
        <v>41</v>
      </c>
    </row>
    <row r="6" spans="1:2" x14ac:dyDescent="0.25">
      <c r="A6" t="s">
        <v>40</v>
      </c>
    </row>
    <row r="7" spans="1:2" x14ac:dyDescent="0.25">
      <c r="A7" t="s">
        <v>29</v>
      </c>
      <c r="B7" t="s">
        <v>33</v>
      </c>
    </row>
    <row r="8" spans="1:2" x14ac:dyDescent="0.25">
      <c r="A8" t="s">
        <v>30</v>
      </c>
      <c r="B8" t="s">
        <v>34</v>
      </c>
    </row>
    <row r="9" spans="1:2" x14ac:dyDescent="0.25">
      <c r="A9" t="s">
        <v>31</v>
      </c>
      <c r="B9" t="s">
        <v>35</v>
      </c>
    </row>
    <row r="10" spans="1:2" x14ac:dyDescent="0.25">
      <c r="A10" t="s">
        <v>32</v>
      </c>
      <c r="B10" t="s">
        <v>36</v>
      </c>
    </row>
    <row r="11" spans="1:2" x14ac:dyDescent="0.25">
      <c r="A11" t="s">
        <v>42</v>
      </c>
      <c r="B11" t="s">
        <v>44</v>
      </c>
    </row>
    <row r="12" spans="1:2" x14ac:dyDescent="0.25">
      <c r="A12" t="s">
        <v>43</v>
      </c>
      <c r="B1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ПКРУ+БР</vt:lpstr>
      <vt:lpstr>ПКРУ+БР+БР</vt:lpstr>
      <vt:lpstr>Лист1</vt:lpstr>
      <vt:lpstr>AWG</vt:lpstr>
      <vt:lpstr>выбор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АлександрСПБ</dc:creator>
  <cp:lastModifiedBy>АлександрСПБ</cp:lastModifiedBy>
  <dcterms:created xsi:type="dcterms:W3CDTF">2017-08-10T10:58:23Z</dcterms:created>
  <dcterms:modified xsi:type="dcterms:W3CDTF">2018-03-16T17:56:43Z</dcterms:modified>
</cp:coreProperties>
</file>